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0" yWindow="0" windowWidth="25608" windowHeight="14472"/>
  </bookViews>
  <sheets>
    <sheet name="Bricko краткий прайс" sheetId="9" r:id="rId1"/>
    <sheet name="Bricko попозиционный прайс" sheetId="11" r:id="rId2"/>
    <sheet name="комплекты_состав" sheetId="3" r:id="rId3"/>
  </sheets>
  <definedNames>
    <definedName name="Print_Area" localSheetId="0">'Bricko краткий прайс'!$A$1:$G$32</definedName>
    <definedName name="Print_Titles" localSheetId="0">'Bricko краткий прайс'!$1:$3</definedName>
    <definedName name="Print_Titles" localSheetId="1">'Bricko попозиционный прайс'!$1:$3</definedName>
    <definedName name="_xlnm.Print_Titles" localSheetId="0">'Bricko краткий прайс'!$1:$3</definedName>
    <definedName name="_xlnm.Print_Titles" localSheetId="1">'Bricko попозиционный прайс'!$3:$3</definedName>
    <definedName name="_xlnm.Print_Area" localSheetId="0">'Bricko краткий прайс'!$A$1:$G$45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3" i="9" l="1"/>
  <c r="K12" i="9"/>
  <c r="K11" i="9"/>
  <c r="K10" i="9"/>
  <c r="K8" i="9"/>
  <c r="K7" i="9"/>
  <c r="K6" i="9"/>
  <c r="K5" i="9"/>
  <c r="K15" i="9"/>
  <c r="K32" i="9"/>
  <c r="K18" i="9"/>
  <c r="K17" i="9"/>
  <c r="K23" i="9"/>
  <c r="K22" i="9"/>
  <c r="K21" i="9"/>
  <c r="K20" i="9"/>
  <c r="L64" i="11" l="1"/>
  <c r="L63" i="11"/>
  <c r="L62" i="11"/>
  <c r="L60" i="11"/>
  <c r="L59" i="11"/>
  <c r="L58" i="11"/>
  <c r="L56" i="11"/>
  <c r="L55" i="11"/>
  <c r="L54" i="11"/>
  <c r="L51" i="11"/>
  <c r="L35" i="11" l="1"/>
  <c r="L34" i="11"/>
  <c r="L33" i="11"/>
  <c r="L32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5" i="11"/>
  <c r="L13" i="11"/>
  <c r="L12" i="11"/>
  <c r="L11" i="11"/>
  <c r="L10" i="11"/>
  <c r="L8" i="11"/>
  <c r="L7" i="11"/>
  <c r="L6" i="11"/>
  <c r="L5" i="11"/>
  <c r="K45" i="9"/>
  <c r="K44" i="9"/>
  <c r="K43" i="9"/>
  <c r="K41" i="9"/>
  <c r="K40" i="9"/>
  <c r="K39" i="9"/>
  <c r="K37" i="9" l="1"/>
  <c r="K36" i="9"/>
  <c r="K35" i="9"/>
  <c r="Q6" i="3" l="1"/>
  <c r="Q10" i="3" s="1"/>
  <c r="Q7" i="3"/>
  <c r="Q12" i="3" s="1"/>
  <c r="Q5" i="3"/>
  <c r="M6" i="3"/>
  <c r="M10" i="3" s="1"/>
  <c r="M7" i="3"/>
  <c r="M12" i="3" s="1"/>
  <c r="M5" i="3"/>
  <c r="I6" i="3"/>
  <c r="I10" i="3" s="1"/>
  <c r="I7" i="3"/>
  <c r="I12" i="3" s="1"/>
  <c r="I5" i="3"/>
  <c r="I11" i="3" l="1"/>
  <c r="Q9" i="3"/>
  <c r="Q8" i="3"/>
  <c r="Q11" i="3"/>
  <c r="M13" i="3"/>
  <c r="Q13" i="3"/>
  <c r="M9" i="3"/>
  <c r="I13" i="3"/>
  <c r="I8" i="3"/>
  <c r="I9" i="3"/>
  <c r="M11" i="3"/>
  <c r="M8" i="3"/>
</calcChain>
</file>

<file path=xl/sharedStrings.xml><?xml version="1.0" encoding="utf-8"?>
<sst xmlns="http://schemas.openxmlformats.org/spreadsheetml/2006/main" count="484" uniqueCount="237">
  <si>
    <t>№</t>
  </si>
  <si>
    <t>наименование</t>
  </si>
  <si>
    <t>шт</t>
  </si>
  <si>
    <t>Элемент перемычки вертикальной фиксации кирпича SK-V</t>
  </si>
  <si>
    <t>Элемент перемычки горизонтальной тычковой фиксации кирпича SK-U</t>
  </si>
  <si>
    <t>Элемент перемычки горизонтальной ложковой фиксации кирпича SK-H</t>
  </si>
  <si>
    <t>Скобка связывающая SK-S</t>
  </si>
  <si>
    <t>Фиксатор утеплителя Fin-58, ПВХ</t>
  </si>
  <si>
    <t>ед. изм</t>
  </si>
  <si>
    <t>Связи для тонкошовной кладки PS 200</t>
  </si>
  <si>
    <t>Связи для тонкошовной кладки PS 300</t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</si>
  <si>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без утеплителя </t>
    </r>
    <r>
      <rPr>
        <sz val="10"/>
        <color rgb="FF000000"/>
        <rFont val="Cambria"/>
        <family val="1"/>
        <charset val="204"/>
        <scheme val="major"/>
      </rPr>
      <t>из окрашенной стали</t>
    </r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</si>
  <si>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с утеплителем </t>
    </r>
    <r>
      <rPr>
        <sz val="10"/>
        <color rgb="FF000000"/>
        <rFont val="Cambria"/>
        <family val="1"/>
        <charset val="204"/>
        <scheme val="major"/>
      </rPr>
      <t>из нержавеющей стали</t>
    </r>
  </si>
  <si>
    <r>
      <t>Закладной каркас Murfor</t>
    </r>
    <r>
      <rPr>
        <vertAlign val="superscript"/>
        <sz val="10"/>
        <color rgb="FF000000"/>
        <rFont val="Cambria"/>
        <family val="1"/>
        <charset val="204"/>
        <scheme val="major"/>
      </rPr>
      <t>®</t>
    </r>
    <r>
      <rPr>
        <sz val="10"/>
        <color rgb="FF000000"/>
        <rFont val="Cambria"/>
        <family val="1"/>
        <charset val="204"/>
        <scheme val="major"/>
      </rPr>
      <t xml:space="preserve"> 50</t>
    </r>
  </si>
  <si>
    <t>http://bricko.ru/</t>
  </si>
  <si>
    <t>Фиксатор утеплителя Fin-58, BRICKO</t>
  </si>
  <si>
    <t>Связь PS (SH) для тонкошовной кладки, BRICKO</t>
  </si>
  <si>
    <r>
      <t>Закладной каркас Murfor</t>
    </r>
    <r>
      <rPr>
        <b/>
        <vertAlign val="superscript"/>
        <sz val="11"/>
        <color rgb="FFC00000"/>
        <rFont val="Cambria"/>
        <family val="1"/>
        <charset val="204"/>
        <scheme val="major"/>
      </rPr>
      <t>®</t>
    </r>
    <r>
      <rPr>
        <b/>
        <sz val="11"/>
        <color rgb="FFC00000"/>
        <rFont val="Cambria"/>
        <family val="1"/>
        <charset val="204"/>
        <scheme val="major"/>
      </rPr>
      <t>, оцинкованная сталь</t>
    </r>
  </si>
  <si>
    <t>Вентиляционно- осушающие коробочки V-Box, пластиковые, монолитные</t>
  </si>
  <si>
    <t xml:space="preserve">Кронштейны для оконных проемов, сталь окрашенная и нержавеющая сталь
</t>
  </si>
  <si>
    <r>
      <t xml:space="preserve">Элементы перемычек фиксации кирпича </t>
    </r>
    <r>
      <rPr>
        <b/>
        <sz val="11"/>
        <color rgb="FFBE1E2D"/>
        <rFont val="Cambria"/>
        <family val="1"/>
        <charset val="204"/>
        <scheme val="major"/>
      </rPr>
      <t>и связи для тонкошовной кладки, сталь оцинкованная</t>
    </r>
  </si>
  <si>
    <t>изображение</t>
  </si>
  <si>
    <t>Bricko, система закладных деталей для энергоэффективной облицовочной кирпичной кладки (Россия)</t>
  </si>
  <si>
    <t>110 мм, 120 мм</t>
  </si>
  <si>
    <t>Кронштейн для оконных проемов, BRICKO</t>
  </si>
  <si>
    <t>Элемент перемычки фиксации кирпича SK, BRICKO</t>
  </si>
  <si>
    <t>Вентиляционная коробочка V-Box, BRICKO</t>
  </si>
  <si>
    <t>Гибкие связи ГС, BRICKO</t>
  </si>
  <si>
    <t>210х30,90х3 мм</t>
  </si>
  <si>
    <t>240х30,90х3 мм</t>
  </si>
  <si>
    <t>260х30,90х3 мм</t>
  </si>
  <si>
    <t>GS – 50/90-115 (SH), L=210</t>
  </si>
  <si>
    <t>GS – 80/90-115 (SH), L=240</t>
  </si>
  <si>
    <t>GS – 100/90-115 (SH), L=260</t>
  </si>
  <si>
    <t>GS – 150/90-115 (SH), L=310</t>
  </si>
  <si>
    <t>310х30,90х3 мм</t>
  </si>
  <si>
    <t>D=58,3</t>
  </si>
  <si>
    <t>Гибкие связи для установки в кладочные швы GS, нержавеющая сталь</t>
  </si>
  <si>
    <t>ГС–50/90-115, L=210 оц.</t>
  </si>
  <si>
    <t>ГС–80/90-115, L=240 оц.</t>
  </si>
  <si>
    <t>ГС–100/90-115, L=260 оц.</t>
  </si>
  <si>
    <t>130 мм, 160 мм, 190 мм, 210 мм, 230 мм</t>
  </si>
  <si>
    <t>ГС–150/90-115, L=310 оц.</t>
  </si>
  <si>
    <t>Закладной каркас Bricko</t>
  </si>
  <si>
    <t>Закладной каркас 3050*50мм, оцинк. сталь, Bricko</t>
  </si>
  <si>
    <t>Комплекты для оформления оконных проемов, оцинкованная сталь</t>
  </si>
  <si>
    <t xml:space="preserve">160 мм, 190 мм </t>
  </si>
  <si>
    <t>210 мм, 230 мм</t>
  </si>
  <si>
    <t>Состав комплекта SK-V
для вертикального типа кладки, шт.</t>
  </si>
  <si>
    <t>цена комплекта SK-V</t>
  </si>
  <si>
    <t>Состав комплекта SK-H
для типа кладки на ребро внутрь, шт.</t>
  </si>
  <si>
    <t>цена комплекта SK-H</t>
  </si>
  <si>
    <t>Состав комплекта SK-U
для горизонтального тычкового типа кладки, шт.</t>
  </si>
  <si>
    <t>цена комплекта SK-U</t>
  </si>
  <si>
    <t>для проемов свыше 2 метров добавляются кронштейны</t>
  </si>
  <si>
    <t>Отметка сборщика</t>
  </si>
  <si>
    <t>Номер комплекта</t>
  </si>
  <si>
    <t>Собираем номера готовых комплектов</t>
  </si>
  <si>
    <t>Скоба SK-S</t>
  </si>
  <si>
    <t xml:space="preserve">Элемент перемычки SK-V </t>
  </si>
  <si>
    <t>Закладной каркас</t>
  </si>
  <si>
    <t>Элемент перемычки SK-H</t>
  </si>
  <si>
    <t>Элемент перемычки SK-U</t>
  </si>
  <si>
    <t>55-70</t>
  </si>
  <si>
    <t>№1</t>
  </si>
  <si>
    <t>75-100</t>
  </si>
  <si>
    <t>№2</t>
  </si>
  <si>
    <t>105-140</t>
  </si>
  <si>
    <t>№3</t>
  </si>
  <si>
    <t>145-170</t>
  </si>
  <si>
    <t>№4</t>
  </si>
  <si>
    <t>№1, 2 шт.</t>
  </si>
  <si>
    <t>175-200</t>
  </si>
  <si>
    <t>№5</t>
  </si>
  <si>
    <t>№1+№2</t>
  </si>
  <si>
    <t>-</t>
  </si>
  <si>
    <t>205-225</t>
  </si>
  <si>
    <t>№6</t>
  </si>
  <si>
    <t>№2, 2 шт.</t>
  </si>
  <si>
    <t>2 шт.</t>
  </si>
  <si>
    <t>230-255</t>
  </si>
  <si>
    <t>№7</t>
  </si>
  <si>
    <t>№1+№3</t>
  </si>
  <si>
    <t>260-290</t>
  </si>
  <si>
    <t>№8</t>
  </si>
  <si>
    <t>№3, 2 шт.</t>
  </si>
  <si>
    <t>3 шт.</t>
  </si>
  <si>
    <t>295-320</t>
  </si>
  <si>
    <t>№9</t>
  </si>
  <si>
    <t>№1+№2+№2</t>
  </si>
  <si>
    <t>Ширина проема, см</t>
  </si>
  <si>
    <t>состав продукции Bricko, входящей в каждый комплект</t>
  </si>
  <si>
    <t>код</t>
  </si>
  <si>
    <t>наименование в 1с</t>
  </si>
  <si>
    <t>наименование / изображение</t>
  </si>
  <si>
    <t>Гибкие связи GS-50/90-115 (SH) L=210 мм для облицовочной кладки BRICKO</t>
  </si>
  <si>
    <t>Гибкие связи GS-80/90-115 (SH) L=240 мм для облицовочной кладки BRICKO</t>
  </si>
  <si>
    <t>Гибкие связи GS-100/90-115 (SH) L=260 мм для облицовочной кладки BRICKO</t>
  </si>
  <si>
    <t>Гибкие связи GS-150/90-115 (SH) L=310 мм для облицовочной кладки BRICKO</t>
  </si>
  <si>
    <t>Гибкие связи для установки в кладочные швы ГС, оцинкованная сталь</t>
  </si>
  <si>
    <t xml:space="preserve"> Гибкие связи ГС–50/90-115, L=210 для кирпичной кладки BRICKO, оцинкованные</t>
  </si>
  <si>
    <t>Гибкие связи ГС–80/90-115, L=240 для кирпичной кладки BRICKO, оцинкованные</t>
  </si>
  <si>
    <t>Гибкие связи ГС–100/90-115, L=260 для кирпичной кладки BRICKO, оцинкованные</t>
  </si>
  <si>
    <t>Гибкие связи ГС–150/90-115, L=310 для кирпичной кладки BRICKO, оцинкованные</t>
  </si>
  <si>
    <t>Фиксатор утеплителя Fin-58, ПВХ,  BRICKO</t>
  </si>
  <si>
    <t>Вентиляционно-осушающие коробочки V-Box, пластиковые, монолитные</t>
  </si>
  <si>
    <t>Вент. коробочка V-Box 90 60x10x90 белый, ПВХ, BRICKO</t>
  </si>
  <si>
    <t>V-Box 90. Цвет белый</t>
  </si>
  <si>
    <t>Вент. коробочка V-Box 90 60x10x90 кирпичный, ПВХ, BRICKO</t>
  </si>
  <si>
    <t>V-Box 90. Цвет кирпичный</t>
  </si>
  <si>
    <t>Вент. коробочка V-Box 90 60x10x90 песчанно-коричневая, ПВХ, BRICKO</t>
  </si>
  <si>
    <t>V-Box 90. Цвет песчано-коричневый</t>
  </si>
  <si>
    <t>Вент. коробочка V-Box 90 60x10x90 светло-серая, ПВХ, BRICKO</t>
  </si>
  <si>
    <t>V-Box 90. Цвет светло-серый</t>
  </si>
  <si>
    <t>Вент. коробочка V-Box 90 60x10x90 темно-коричневая, ПВХ, BRICKO</t>
  </si>
  <si>
    <t>V-Box 90. Цвет  темно-коричневый</t>
  </si>
  <si>
    <t>Вент. коробочка V-Box 90 60x10x90 темно-серая, ПВХ, BRICKO</t>
  </si>
  <si>
    <t>V-Box 90. Цвет темно-серый</t>
  </si>
  <si>
    <t>Вент. коробочка V-Box 90 60x10x90 черная, ПВХ, BRICKO</t>
  </si>
  <si>
    <t>V-Box 90. Цвет черный</t>
  </si>
  <si>
    <t>Вент. коробочка V-Box 115 60x10x115 белая, ПВХ, BRICKO</t>
  </si>
  <si>
    <t>V-Box 115. Цвет белый</t>
  </si>
  <si>
    <t>Вент. коробочка V-Box 115 60x10x115, кирпичный, ПВХ, BRICKO</t>
  </si>
  <si>
    <t>V-Box 115. Цвет кирпичный</t>
  </si>
  <si>
    <t>Вент. коробочка V-Box 115 60x10x115 песчанно-коричневая, ПВХ, BRICKO</t>
  </si>
  <si>
    <t>V-Box 115. Цвет песчано-коричневый</t>
  </si>
  <si>
    <t>Вент. коробочка V-Box 115 60x10x115, светло-серая, ПВХ, BRICKO</t>
  </si>
  <si>
    <t>V-Box 115. Цвет светло-серый</t>
  </si>
  <si>
    <t>Вент. коробочка V-Box 115 60x10x115 темно-коричневая, ПВХ, BRICKO</t>
  </si>
  <si>
    <t>V-Box 115. Цвет  темно-коричневый</t>
  </si>
  <si>
    <t>Вент. коробочка V-Box 115 60x10x115, темно-серая, ПВХ, BRICKO</t>
  </si>
  <si>
    <t>V-Box 115. Цвет темно-серый</t>
  </si>
  <si>
    <t>Вент. коробочка V-Box 115 60x10x115 черная, ПВХ, BRICKO</t>
  </si>
  <si>
    <t>V-Box 115. Цвет черный</t>
  </si>
  <si>
    <t>Элемент перемычки вертикальной фиксации кирпича SK-V, BRICKO</t>
  </si>
  <si>
    <t>Элемент перемычки горизонтальной тычковой фиксации кирпича SK-U, BRICKO</t>
  </si>
  <si>
    <t>Элемент перемычки горизонтальной ложковой фиксации кирпича SK-H, BRICKO</t>
  </si>
  <si>
    <t>Скобка связывающая SK-S, BRICKO</t>
  </si>
  <si>
    <t>Связь PS 200 (SH) для тонкошовной кладки, сталь оцинк., BRICKO</t>
  </si>
  <si>
    <t>Связь PS 300 (SH) для тонкошовной кладки, сталь оцинк., BRICKO</t>
  </si>
  <si>
    <t>Кронштейн для оконных проемов (без утеплителя), окрашенная сталь 110 мм, BRICKO</t>
  </si>
  <si>
    <t>Кронштейн для оконных проемов (без утеплителя), окрашенная сталь 120 мм, BRICKO</t>
  </si>
  <si>
    <t>Кронштейн для оконных проемов (без утеплителя), окрашенная сталь 130 мм, BRICKO</t>
  </si>
  <si>
    <t>Кронштейн для оконных проемов (без утеплителя), окрашенная сталь 160 мм, BRICKO</t>
  </si>
  <si>
    <t>Кронштейн для оконных проемов (без утеплителя), окрашенная сталь 190 мм, BRICKO</t>
  </si>
  <si>
    <t>Кронштейн для оконных проемов (без утеплителя), окрашенная сталь 210 мм, BRICKO</t>
  </si>
  <si>
    <t>Кронштейн для оконных проемов (без утеплителя), окрашенная сталь 230 мм, BRICKO</t>
  </si>
  <si>
    <t>Кронштейн для оконных проемов (с утеплителем), нержавеющая  сталь 160 мм, BRICKO</t>
  </si>
  <si>
    <t>Кронштейн для оконных проемов (с утеплителем), неокрашен.  сталь 190 мм, BRICKO</t>
  </si>
  <si>
    <t>Кронштейн для оконных проемов (с утеплителем), нержавеющая  сталь 210 мм, BRICKO</t>
  </si>
  <si>
    <t>Кронштейн для оконных проемов (с утеплителем), нержавеющая  сталь 230 мм, BRICKO</t>
  </si>
  <si>
    <t>Закладной каркас RND/Z-4-050 3050*50мм, оцинков., Murfor</t>
  </si>
  <si>
    <r>
      <t xml:space="preserve">размер, мм
</t>
    </r>
    <r>
      <rPr>
        <sz val="8"/>
        <color theme="0"/>
        <rFont val="Cambria"/>
        <family val="1"/>
        <charset val="204"/>
        <scheme val="major"/>
      </rPr>
      <t>(длина*ширина*высота)</t>
    </r>
  </si>
  <si>
    <t>розничные цены, руб</t>
  </si>
  <si>
    <t>310х34,85х3 мм</t>
  </si>
  <si>
    <t>260х34,68х3 мм</t>
  </si>
  <si>
    <t>Fin - 58
цвета: зеленый, белый</t>
  </si>
  <si>
    <t>88х10х60 мм</t>
  </si>
  <si>
    <t>115x10х60 мм</t>
  </si>
  <si>
    <t>модель, цвет</t>
  </si>
  <si>
    <t>V-Box 90. Цвета: белый, кирпичный, песчано-коричневый, светло-серый, темно-коричневый, темно-серый, черный</t>
  </si>
  <si>
    <t>V-Box 115. Цвета: белый, кирпичный, песчано-коричневый, светло-серый, темно-коричневый, темно-серый, черный</t>
  </si>
  <si>
    <t>10-16</t>
  </si>
  <si>
    <t>17-23</t>
  </si>
  <si>
    <t>185х82x26 мм</t>
  </si>
  <si>
    <t>82х47,5x26 мм</t>
  </si>
  <si>
    <t>178x75x29,5 мм</t>
  </si>
  <si>
    <t>60x46х7,41 мм</t>
  </si>
  <si>
    <t>200х13х0,6 мм</t>
  </si>
  <si>
    <t>300х13х0,6 мм</t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</si>
  <si>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с утеплителем </t>
    </r>
    <r>
      <rPr>
        <sz val="10"/>
        <color rgb="FF000000"/>
        <rFont val="Cambria"/>
        <family val="1"/>
        <charset val="204"/>
        <scheme val="major"/>
      </rPr>
      <t>из нержавеющей стали, 160 мм</t>
    </r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</si>
  <si>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с утеплителем </t>
    </r>
    <r>
      <rPr>
        <sz val="10"/>
        <color rgb="FF000000"/>
        <rFont val="Cambria"/>
        <family val="1"/>
        <charset val="204"/>
        <scheme val="major"/>
      </rPr>
      <t>из нержавеющей стали, 190 мм</t>
    </r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</si>
  <si>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с утеплителем </t>
    </r>
    <r>
      <rPr>
        <sz val="10"/>
        <color rgb="FF000000"/>
        <rFont val="Cambria"/>
        <family val="1"/>
        <charset val="204"/>
        <scheme val="major"/>
      </rPr>
      <t>из нержавеющей стали, 210 мм</t>
    </r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</si>
  <si>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с утеплителем </t>
    </r>
    <r>
      <rPr>
        <sz val="10"/>
        <color rgb="FF000000"/>
        <rFont val="Cambria"/>
        <family val="1"/>
        <charset val="204"/>
        <scheme val="major"/>
      </rPr>
      <t>из нержавеющей стали, 230 мм</t>
    </r>
  </si>
  <si>
    <t>110х100х110 мм</t>
  </si>
  <si>
    <t>120х80х130 мм</t>
  </si>
  <si>
    <t>130х80х130 мм</t>
  </si>
  <si>
    <t>160х100х200 мм</t>
  </si>
  <si>
    <t>190х100х190 мм</t>
  </si>
  <si>
    <t>210х100х210 мм</t>
  </si>
  <si>
    <t>230х100х230 мм</t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</si>
  <si>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без утеплителя </t>
    </r>
    <r>
      <rPr>
        <sz val="10"/>
        <color rgb="FF000000"/>
        <rFont val="Cambria"/>
        <family val="1"/>
        <charset val="204"/>
        <scheme val="major"/>
      </rPr>
      <t>из окрашенной стали, черный, 110 мм</t>
    </r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</si>
  <si>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без утеплителя </t>
    </r>
    <r>
      <rPr>
        <sz val="10"/>
        <color rgb="FF000000"/>
        <rFont val="Cambria"/>
        <family val="1"/>
        <charset val="204"/>
        <scheme val="major"/>
      </rPr>
      <t>из окрашенной стали, черный, 120 мм</t>
    </r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</si>
  <si>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без утеплителя </t>
    </r>
    <r>
      <rPr>
        <sz val="10"/>
        <color rgb="FF000000"/>
        <rFont val="Cambria"/>
        <family val="1"/>
        <charset val="204"/>
        <scheme val="major"/>
      </rPr>
      <t>из окрашенной стали, черный, 130 мм</t>
    </r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</si>
  <si>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без утеплителя </t>
    </r>
    <r>
      <rPr>
        <sz val="10"/>
        <color rgb="FF000000"/>
        <rFont val="Cambria"/>
        <family val="1"/>
        <charset val="204"/>
        <scheme val="major"/>
      </rPr>
      <t>из окрашенной стали, черный, 160 мм</t>
    </r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</si>
  <si>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без утеплителя </t>
    </r>
    <r>
      <rPr>
        <sz val="10"/>
        <color rgb="FF000000"/>
        <rFont val="Cambria"/>
        <family val="1"/>
        <charset val="204"/>
        <scheme val="major"/>
      </rPr>
      <t>из окрашенной стали, черный, 190 мм</t>
    </r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</si>
  <si>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без утеплителя </t>
    </r>
    <r>
      <rPr>
        <sz val="10"/>
        <color rgb="FF000000"/>
        <rFont val="Cambria"/>
        <family val="1"/>
        <charset val="204"/>
        <scheme val="major"/>
      </rPr>
      <t>из окрашенной стали, черный, 210 мм</t>
    </r>
  </si>
  <si>
    <r>
      <t xml:space="preserve">Кронштейн для оконных проемов </t>
    </r>
    <r>
      <rPr>
        <b/>
        <sz val="10"/>
        <color rgb="FF000000"/>
        <rFont val="Cambria"/>
        <family val="1"/>
        <charset val="204"/>
        <scheme val="major"/>
      </rPr>
      <t xml:space="preserve">без утеплителя </t>
    </r>
    <r>
      <rPr>
        <sz val="10"/>
        <color rgb="FF000000"/>
        <rFont val="Cambria"/>
        <family val="1"/>
        <charset val="204"/>
        <scheme val="major"/>
      </rPr>
      <t>из окрашенной стали, черный, 230 мм</t>
    </r>
  </si>
  <si>
    <t>30-31</t>
  </si>
  <si>
    <t>32-36</t>
  </si>
  <si>
    <t>37-38</t>
  </si>
  <si>
    <t>39-40</t>
  </si>
  <si>
    <t>3050x51,7х4,2 мм</t>
  </si>
  <si>
    <r>
      <t>Закладной каркас</t>
    </r>
    <r>
      <rPr>
        <b/>
        <sz val="11"/>
        <color rgb="FFC00000"/>
        <rFont val="Cambria"/>
        <family val="1"/>
        <charset val="204"/>
        <scheme val="major"/>
      </rPr>
      <t>, оцинкованная сталь</t>
    </r>
  </si>
  <si>
    <t>3050x50х4,2 мм</t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</si>
  <si>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SK-V №1</t>
    </r>
    <r>
      <rPr>
        <sz val="10"/>
        <color theme="1"/>
        <rFont val="Cambria"/>
        <family val="1"/>
        <charset val="204"/>
        <scheme val="major"/>
      </rPr>
      <t>, вертикальный тип кладки, проем шириной 55-70 см, BRICKO</t>
    </r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</si>
  <si>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SK-V №2</t>
    </r>
    <r>
      <rPr>
        <sz val="10"/>
        <color theme="1"/>
        <rFont val="Cambria"/>
        <family val="1"/>
        <charset val="204"/>
        <scheme val="major"/>
      </rPr>
      <t>, вертикальный тип кладки, проем шириной 75-100 см, BRICKO</t>
    </r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</si>
  <si>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SK-V №3</t>
    </r>
    <r>
      <rPr>
        <sz val="10"/>
        <color theme="1"/>
        <rFont val="Cambria"/>
        <family val="1"/>
        <charset val="204"/>
        <scheme val="major"/>
      </rPr>
      <t>, вертикальный тип кладки, проем шириной 105-140 см, BRICKO</t>
    </r>
  </si>
  <si>
    <t>3050x55х10 мм</t>
  </si>
  <si>
    <t>комплекты_состав!A1</t>
  </si>
  <si>
    <t>Для оформления проемов шириной 145-170 мм, 175-200 мм, 205-225 мм, 230-255 мм, 260-290 мм и 295-320 мм используются комбинации проемов №1, №2 и/или №3.
Комплектацию элементов перемычки для таких проемов см. на листе комплекты_состав. 
Для проемов шириной свыше 2 метров также потребуются кронштейны Bricko.</t>
  </si>
  <si>
    <t>Закладной каркас 3050*50мм, оцинк. сталь</t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</si>
  <si>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SK-V</t>
    </r>
    <r>
      <rPr>
        <sz val="10"/>
        <color theme="1"/>
        <rFont val="Cambria"/>
        <family val="1"/>
        <charset val="204"/>
        <scheme val="major"/>
      </rPr>
      <t>, вертикальный тип кладки,  BRICKO</t>
    </r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</si>
  <si>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SK-H №1</t>
    </r>
    <r>
      <rPr>
        <sz val="10"/>
        <color theme="1"/>
        <rFont val="Cambria"/>
        <family val="1"/>
        <charset val="204"/>
        <scheme val="major"/>
      </rPr>
      <t>, тип кладки на ребро внутрь, проем шириной 55-70 см, BRICKO</t>
    </r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</si>
  <si>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SK-H №2</t>
    </r>
    <r>
      <rPr>
        <sz val="10"/>
        <color theme="1"/>
        <rFont val="Cambria"/>
        <family val="1"/>
        <charset val="204"/>
        <scheme val="major"/>
      </rPr>
      <t>, тип кладки на ребро внутрь, проем шириной 75-100 см, BRICKO</t>
    </r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</si>
  <si>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SK-H №3</t>
    </r>
    <r>
      <rPr>
        <sz val="10"/>
        <color theme="1"/>
        <rFont val="Cambria"/>
        <family val="1"/>
        <charset val="204"/>
        <scheme val="major"/>
      </rPr>
      <t>, тип кладки на ребро внутрь, проем шириной 105-140 см, BRICKO</t>
    </r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</si>
  <si>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SK-H</t>
    </r>
    <r>
      <rPr>
        <sz val="10"/>
        <color theme="1"/>
        <rFont val="Cambria"/>
        <family val="1"/>
        <charset val="204"/>
        <scheme val="major"/>
      </rPr>
      <t>, тип кладки на ребро внутрь, BRICKO</t>
    </r>
  </si>
  <si>
    <t>Комплект элементов перемычки SK-V, вертикальный тип кладки</t>
  </si>
  <si>
    <t>Комплект элементов перемычки SK-H, тип кладки на ребро внутрь</t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</si>
  <si>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SK-U №1</t>
    </r>
    <r>
      <rPr>
        <sz val="10"/>
        <color theme="1"/>
        <rFont val="Cambria"/>
        <family val="1"/>
        <charset val="204"/>
        <scheme val="major"/>
      </rPr>
      <t>, горизонтальный тычковый тип кладки, проем шириной 55-70 см, BRICKO</t>
    </r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</si>
  <si>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SK-U №2</t>
    </r>
    <r>
      <rPr>
        <sz val="10"/>
        <color theme="1"/>
        <rFont val="Cambria"/>
        <family val="1"/>
        <charset val="204"/>
        <scheme val="major"/>
      </rPr>
      <t>, горизонтальный тычковый тип кладки, проем шириной 75-100 см, BRICKO</t>
    </r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</si>
  <si>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SK-U №3</t>
    </r>
    <r>
      <rPr>
        <sz val="10"/>
        <color theme="1"/>
        <rFont val="Cambria"/>
        <family val="1"/>
        <charset val="204"/>
        <scheme val="major"/>
      </rPr>
      <t>, горизонтальный тычковый тип кладки, проем шириной 105-140 см, BRICKO</t>
    </r>
  </si>
  <si>
    <t>Комплект элементов перемычки SK-U, горизонтальный тычковый тип кладки</t>
  </si>
  <si>
    <r>
      <t xml:space="preserve">Комплект элементов перемычки </t>
    </r>
    <r>
      <rPr>
        <b/>
        <sz val="10"/>
        <color theme="1"/>
        <rFont val="Cambria"/>
        <family val="1"/>
        <charset val="204"/>
        <scheme val="major"/>
      </rPr>
      <t>SK-U</t>
    </r>
    <r>
      <rPr>
        <sz val="10"/>
        <color theme="1"/>
        <rFont val="Cambria"/>
        <family val="1"/>
        <charset val="204"/>
        <scheme val="major"/>
      </rPr>
      <t>, горизонтальный тычковый тип кладки, BRICKO</t>
    </r>
  </si>
  <si>
    <t>штук в коробке</t>
  </si>
  <si>
    <t>размер коробки, мм</t>
  </si>
  <si>
    <t>вес коробки, кг</t>
  </si>
  <si>
    <t>32*19*7 см</t>
  </si>
  <si>
    <t>32*19*14см</t>
  </si>
  <si>
    <t>32*19*14 см</t>
  </si>
  <si>
    <t>12*12*12 см</t>
  </si>
  <si>
    <t>306*6*11 см</t>
  </si>
  <si>
    <t>0,47-1,25</t>
  </si>
  <si>
    <t>0,93-0,96</t>
  </si>
  <si>
    <t>1,04-1,25</t>
  </si>
  <si>
    <t>306*7*11 см</t>
  </si>
  <si>
    <t>6 шт. SK-V, 
5 шт. SK-S, 
1 шт. каркас</t>
  </si>
  <si>
    <t>8 шт. SK-V, 
6 шт. SK-S, 
1 шт. каркас</t>
  </si>
  <si>
    <t>10 шт. SK-V, 
8 шт. SK-S, 
2 шт. каркас</t>
  </si>
  <si>
    <t>6 шт. SK-H, 
5 шт. SK-S, 
1 шт. каркас</t>
  </si>
  <si>
    <t>8 шт. SK-H, 
6 шт. SK-S, 
1 шт. каркас</t>
  </si>
  <si>
    <t>10 шт. SK-H, 
8 шт. SK-S, 
2 шт. каркас</t>
  </si>
  <si>
    <t>4 шт. SK-U, 
5 шт. SK-S, 
1 шт. каркас</t>
  </si>
  <si>
    <t>5 шт. SK-U, 
6 шт. SK-S, 
1 шт. каркас</t>
  </si>
  <si>
    <t>7 шт. SK-U, 
8 шт. SK-S, 
2 шт. каркас</t>
  </si>
  <si>
    <t>Если отгрузка кратна коробкам</t>
  </si>
  <si>
    <t>вес ед., 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</si>
</sst>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\ &quot;₽&quot;"/>
    <numFmt numFmtId="165" formatCode="#,##0.00\ &quot;₽&quot;"/>
    <numFmt numFmtId="166" formatCode="00000000000;[Red]\-00000000000"/>
    <numFmt numFmtId="167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sz val="10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Arial"/>
      <family val="2"/>
      <charset val="204"/>
    </font>
    <font>
      <b/>
      <sz val="11"/>
      <color rgb="FFC00000"/>
      <name val="Cambria"/>
      <family val="1"/>
      <charset val="204"/>
      <scheme val="major"/>
    </font>
    <font>
      <b/>
      <vertAlign val="superscript"/>
      <sz val="11"/>
      <color rgb="FFC00000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b/>
      <sz val="8"/>
      <color rgb="FFBE1E2D"/>
      <name val="Cambria"/>
      <family val="1"/>
      <charset val="204"/>
      <scheme val="major"/>
    </font>
    <font>
      <b/>
      <sz val="11"/>
      <color rgb="FFBE1E2D"/>
      <name val="Cambria"/>
      <family val="1"/>
      <charset val="204"/>
      <scheme val="major"/>
    </font>
    <font>
      <b/>
      <sz val="10"/>
      <color rgb="FF000000"/>
      <name val="Cambria"/>
      <family val="1"/>
      <charset val="204"/>
      <scheme val="major"/>
    </font>
    <font>
      <sz val="10"/>
      <color rgb="FF000000"/>
      <name val="Cambria"/>
      <family val="1"/>
      <charset val="204"/>
      <scheme val="major"/>
    </font>
    <font>
      <vertAlign val="superscript"/>
      <sz val="10"/>
      <color rgb="FF000000"/>
      <name val="Cambria"/>
      <family val="1"/>
      <charset val="204"/>
      <scheme val="major"/>
    </font>
    <font>
      <u/>
      <sz val="14"/>
      <color theme="10"/>
      <name val="Calibri"/>
      <family val="2"/>
      <scheme val="minor"/>
    </font>
    <font>
      <sz val="10"/>
      <color theme="0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sz val="11"/>
      <color theme="0"/>
      <name val="Cambria"/>
      <family val="1"/>
      <charset val="204"/>
      <scheme val="major"/>
    </font>
    <font>
      <sz val="8"/>
      <color theme="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DEADA"/>
        <bgColor indexed="64"/>
      </patternFill>
    </fill>
  </fills>
  <borders count="85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 tint="-0.499984740745262"/>
      </left>
      <right/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FFFFFF"/>
      </bottom>
      <diagonal/>
    </border>
    <border>
      <left/>
      <right/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indexed="64"/>
      </left>
      <right style="medium">
        <color rgb="FFFFFFFF"/>
      </right>
      <top style="medium">
        <color rgb="FFFFFFFF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indexed="64"/>
      </bottom>
      <diagonal/>
    </border>
    <border>
      <left style="medium">
        <color rgb="FFFFFFFF"/>
      </left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indexed="64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499984740745262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64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left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7" fillId="2" borderId="12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10" fillId="3" borderId="18" xfId="0" applyNumberFormat="1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vertical="center" wrapText="1"/>
    </xf>
    <xf numFmtId="0" fontId="3" fillId="5" borderId="0" xfId="0" applyFont="1" applyFill="1" applyAlignment="1">
      <alignment horizontal="center" vertical="center" wrapText="1"/>
    </xf>
    <xf numFmtId="164" fontId="1" fillId="0" borderId="28" xfId="0" applyNumberFormat="1" applyFont="1" applyFill="1" applyBorder="1" applyAlignment="1">
      <alignment horizontal="center" vertical="center"/>
    </xf>
    <xf numFmtId="164" fontId="1" fillId="0" borderId="30" xfId="0" applyNumberFormat="1" applyFont="1" applyFill="1" applyBorder="1" applyAlignment="1">
      <alignment horizontal="center" vertical="center"/>
    </xf>
    <xf numFmtId="0" fontId="17" fillId="4" borderId="20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 wrapText="1"/>
    </xf>
    <xf numFmtId="0" fontId="17" fillId="4" borderId="22" xfId="0" applyFont="1" applyFill="1" applyBorder="1" applyAlignment="1">
      <alignment horizontal="center" vertical="center" wrapText="1"/>
    </xf>
    <xf numFmtId="0" fontId="16" fillId="5" borderId="0" xfId="9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/>
    </xf>
    <xf numFmtId="164" fontId="1" fillId="0" borderId="26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10" fillId="3" borderId="2" xfId="0" applyNumberFormat="1" applyFont="1" applyFill="1" applyBorder="1" applyAlignment="1">
      <alignment horizontal="left" vertical="center" wrapText="1"/>
    </xf>
    <xf numFmtId="0" fontId="2" fillId="2" borderId="3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 wrapText="1"/>
    </xf>
    <xf numFmtId="164" fontId="1" fillId="0" borderId="35" xfId="0" applyNumberFormat="1" applyFont="1" applyFill="1" applyBorder="1" applyAlignment="1">
      <alignment horizontal="center" vertical="center"/>
    </xf>
    <xf numFmtId="164" fontId="1" fillId="0" borderId="36" xfId="0" applyNumberFormat="1" applyFont="1" applyFill="1" applyBorder="1" applyAlignment="1">
      <alignment horizontal="center" vertical="center"/>
    </xf>
    <xf numFmtId="0" fontId="19" fillId="6" borderId="42" xfId="0" applyFont="1" applyFill="1" applyBorder="1" applyAlignment="1">
      <alignment horizontal="center" vertical="center" wrapText="1" readingOrder="1"/>
    </xf>
    <xf numFmtId="0" fontId="19" fillId="6" borderId="43" xfId="0" applyFont="1" applyFill="1" applyBorder="1" applyAlignment="1">
      <alignment horizontal="center" vertical="center" wrapText="1" readingOrder="1"/>
    </xf>
    <xf numFmtId="0" fontId="19" fillId="6" borderId="44" xfId="0" applyFont="1" applyFill="1" applyBorder="1" applyAlignment="1">
      <alignment horizontal="center" vertical="center" wrapText="1" readingOrder="1"/>
    </xf>
    <xf numFmtId="0" fontId="19" fillId="6" borderId="45" xfId="0" applyFont="1" applyFill="1" applyBorder="1" applyAlignment="1">
      <alignment horizontal="center" vertical="center" wrapText="1" readingOrder="1"/>
    </xf>
    <xf numFmtId="0" fontId="19" fillId="6" borderId="46" xfId="0" applyFont="1" applyFill="1" applyBorder="1" applyAlignment="1">
      <alignment horizontal="center" vertical="center" wrapText="1" readingOrder="1"/>
    </xf>
    <xf numFmtId="0" fontId="19" fillId="7" borderId="44" xfId="0" applyFont="1" applyFill="1" applyBorder="1" applyAlignment="1">
      <alignment horizontal="center" vertical="center" wrapText="1" readingOrder="1"/>
    </xf>
    <xf numFmtId="0" fontId="19" fillId="7" borderId="45" xfId="0" applyFont="1" applyFill="1" applyBorder="1" applyAlignment="1">
      <alignment horizontal="center" vertical="center" wrapText="1" readingOrder="1"/>
    </xf>
    <xf numFmtId="0" fontId="19" fillId="7" borderId="46" xfId="0" applyFont="1" applyFill="1" applyBorder="1" applyAlignment="1">
      <alignment horizontal="center" vertical="center" wrapText="1" readingOrder="1"/>
    </xf>
    <xf numFmtId="0" fontId="19" fillId="8" borderId="44" xfId="0" applyFont="1" applyFill="1" applyBorder="1" applyAlignment="1">
      <alignment horizontal="center" vertical="center" wrapText="1" readingOrder="1"/>
    </xf>
    <xf numFmtId="0" fontId="19" fillId="8" borderId="45" xfId="0" applyFont="1" applyFill="1" applyBorder="1" applyAlignment="1">
      <alignment horizontal="center" vertical="center" wrapText="1" readingOrder="1"/>
    </xf>
    <xf numFmtId="0" fontId="19" fillId="8" borderId="46" xfId="0" applyFont="1" applyFill="1" applyBorder="1" applyAlignment="1">
      <alignment horizontal="center" vertical="center" wrapText="1" readingOrder="1"/>
    </xf>
    <xf numFmtId="0" fontId="19" fillId="6" borderId="48" xfId="0" applyFont="1" applyFill="1" applyBorder="1" applyAlignment="1">
      <alignment horizontal="center" vertical="center" wrapText="1" readingOrder="1"/>
    </xf>
    <xf numFmtId="0" fontId="19" fillId="6" borderId="49" xfId="0" applyFont="1" applyFill="1" applyBorder="1" applyAlignment="1">
      <alignment horizontal="center" vertical="center" wrapText="1" readingOrder="1"/>
    </xf>
    <xf numFmtId="0" fontId="19" fillId="6" borderId="50" xfId="0" applyFont="1" applyFill="1" applyBorder="1" applyAlignment="1">
      <alignment horizontal="center" vertical="center" wrapText="1" readingOrder="1"/>
    </xf>
    <xf numFmtId="0" fontId="19" fillId="6" borderId="51" xfId="0" applyFont="1" applyFill="1" applyBorder="1" applyAlignment="1">
      <alignment horizontal="center" vertical="center" wrapText="1" readingOrder="1"/>
    </xf>
    <xf numFmtId="0" fontId="19" fillId="6" borderId="52" xfId="0" applyFont="1" applyFill="1" applyBorder="1" applyAlignment="1">
      <alignment horizontal="center" vertical="center" wrapText="1" readingOrder="1"/>
    </xf>
    <xf numFmtId="165" fontId="19" fillId="6" borderId="53" xfId="0" applyNumberFormat="1" applyFont="1" applyFill="1" applyBorder="1" applyAlignment="1">
      <alignment horizontal="center" vertical="center" wrapText="1" readingOrder="1"/>
    </xf>
    <xf numFmtId="0" fontId="19" fillId="7" borderId="50" xfId="0" applyFont="1" applyFill="1" applyBorder="1" applyAlignment="1">
      <alignment horizontal="center" vertical="center" wrapText="1" readingOrder="1"/>
    </xf>
    <xf numFmtId="0" fontId="19" fillId="7" borderId="51" xfId="0" applyFont="1" applyFill="1" applyBorder="1" applyAlignment="1">
      <alignment horizontal="center" vertical="center" wrapText="1" readingOrder="1"/>
    </xf>
    <xf numFmtId="0" fontId="19" fillId="7" borderId="52" xfId="0" applyFont="1" applyFill="1" applyBorder="1" applyAlignment="1">
      <alignment horizontal="center" vertical="center" wrapText="1" readingOrder="1"/>
    </xf>
    <xf numFmtId="0" fontId="19" fillId="7" borderId="53" xfId="0" applyFont="1" applyFill="1" applyBorder="1" applyAlignment="1">
      <alignment horizontal="center" vertical="center" wrapText="1" readingOrder="1"/>
    </xf>
    <xf numFmtId="0" fontId="19" fillId="8" borderId="50" xfId="0" applyFont="1" applyFill="1" applyBorder="1" applyAlignment="1">
      <alignment horizontal="center" vertical="center" wrapText="1" readingOrder="1"/>
    </xf>
    <xf numFmtId="0" fontId="19" fillId="8" borderId="51" xfId="0" applyFont="1" applyFill="1" applyBorder="1" applyAlignment="1">
      <alignment horizontal="center" vertical="center" wrapText="1" readingOrder="1"/>
    </xf>
    <xf numFmtId="0" fontId="19" fillId="8" borderId="52" xfId="0" applyFont="1" applyFill="1" applyBorder="1" applyAlignment="1">
      <alignment horizontal="center" vertical="center" wrapText="1" readingOrder="1"/>
    </xf>
    <xf numFmtId="0" fontId="19" fillId="8" borderId="54" xfId="0" applyFont="1" applyFill="1" applyBorder="1" applyAlignment="1">
      <alignment horizontal="center" vertical="center" wrapText="1" readingOrder="1"/>
    </xf>
    <xf numFmtId="0" fontId="19" fillId="6" borderId="55" xfId="0" applyFont="1" applyFill="1" applyBorder="1" applyAlignment="1">
      <alignment horizontal="center" vertical="center" wrapText="1" readingOrder="1"/>
    </xf>
    <xf numFmtId="0" fontId="19" fillId="6" borderId="56" xfId="0" applyFont="1" applyFill="1" applyBorder="1" applyAlignment="1">
      <alignment horizontal="center" vertical="center" wrapText="1" readingOrder="1"/>
    </xf>
    <xf numFmtId="165" fontId="19" fillId="6" borderId="57" xfId="0" applyNumberFormat="1" applyFont="1" applyFill="1" applyBorder="1" applyAlignment="1">
      <alignment horizontal="center" vertical="center" wrapText="1" readingOrder="1"/>
    </xf>
    <xf numFmtId="0" fontId="19" fillId="7" borderId="55" xfId="0" applyFont="1" applyFill="1" applyBorder="1" applyAlignment="1">
      <alignment horizontal="center" vertical="center" wrapText="1" readingOrder="1"/>
    </xf>
    <xf numFmtId="0" fontId="19" fillId="7" borderId="48" xfId="0" applyFont="1" applyFill="1" applyBorder="1" applyAlignment="1">
      <alignment horizontal="center" vertical="center" wrapText="1" readingOrder="1"/>
    </xf>
    <xf numFmtId="0" fontId="19" fillId="7" borderId="56" xfId="0" applyFont="1" applyFill="1" applyBorder="1" applyAlignment="1">
      <alignment horizontal="center" vertical="center" wrapText="1" readingOrder="1"/>
    </xf>
    <xf numFmtId="0" fontId="19" fillId="8" borderId="55" xfId="0" applyFont="1" applyFill="1" applyBorder="1" applyAlignment="1">
      <alignment horizontal="center" vertical="center" wrapText="1" readingOrder="1"/>
    </xf>
    <xf numFmtId="0" fontId="19" fillId="8" borderId="48" xfId="0" applyFont="1" applyFill="1" applyBorder="1" applyAlignment="1">
      <alignment horizontal="center" vertical="center" wrapText="1" readingOrder="1"/>
    </xf>
    <xf numFmtId="0" fontId="19" fillId="8" borderId="56" xfId="0" applyFont="1" applyFill="1" applyBorder="1" applyAlignment="1">
      <alignment horizontal="center" vertical="center" wrapText="1" readingOrder="1"/>
    </xf>
    <xf numFmtId="165" fontId="19" fillId="7" borderId="57" xfId="0" applyNumberFormat="1" applyFont="1" applyFill="1" applyBorder="1" applyAlignment="1">
      <alignment horizontal="center" vertical="center" wrapText="1" readingOrder="1"/>
    </xf>
    <xf numFmtId="165" fontId="19" fillId="8" borderId="58" xfId="0" applyNumberFormat="1" applyFont="1" applyFill="1" applyBorder="1" applyAlignment="1">
      <alignment horizontal="center" vertical="center" wrapText="1" readingOrder="1"/>
    </xf>
    <xf numFmtId="0" fontId="19" fillId="9" borderId="59" xfId="0" applyFont="1" applyFill="1" applyBorder="1" applyAlignment="1">
      <alignment horizontal="center" vertical="center" wrapText="1" readingOrder="1"/>
    </xf>
    <xf numFmtId="165" fontId="19" fillId="6" borderId="60" xfId="0" applyNumberFormat="1" applyFont="1" applyFill="1" applyBorder="1" applyAlignment="1">
      <alignment horizontal="center" vertical="center" wrapText="1" readingOrder="1"/>
    </xf>
    <xf numFmtId="165" fontId="19" fillId="7" borderId="60" xfId="0" applyNumberFormat="1" applyFont="1" applyFill="1" applyBorder="1" applyAlignment="1">
      <alignment horizontal="center" vertical="center" wrapText="1" readingOrder="1"/>
    </xf>
    <xf numFmtId="165" fontId="19" fillId="8" borderId="61" xfId="0" applyNumberFormat="1" applyFont="1" applyFill="1" applyBorder="1" applyAlignment="1">
      <alignment horizontal="center" vertical="center" wrapText="1" readingOrder="1"/>
    </xf>
    <xf numFmtId="0" fontId="19" fillId="9" borderId="62" xfId="0" applyFont="1" applyFill="1" applyBorder="1" applyAlignment="1">
      <alignment horizontal="center" vertical="center" wrapText="1" readingOrder="1"/>
    </xf>
    <xf numFmtId="0" fontId="10" fillId="3" borderId="8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164" fontId="1" fillId="0" borderId="25" xfId="0" applyNumberFormat="1" applyFont="1" applyFill="1" applyBorder="1" applyAlignment="1">
      <alignment horizontal="center" vertical="center"/>
    </xf>
    <xf numFmtId="164" fontId="1" fillId="0" borderId="26" xfId="0" applyNumberFormat="1" applyFont="1" applyFill="1" applyBorder="1" applyAlignment="1">
      <alignment horizontal="center" vertical="center"/>
    </xf>
    <xf numFmtId="164" fontId="1" fillId="0" borderId="27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/>
    </xf>
    <xf numFmtId="0" fontId="16" fillId="5" borderId="0" xfId="9" applyFont="1" applyFill="1" applyAlignment="1">
      <alignment horizontal="left"/>
    </xf>
    <xf numFmtId="0" fontId="1" fillId="5" borderId="0" xfId="0" applyFont="1" applyFill="1" applyAlignment="1">
      <alignment horizontal="left" vertical="center"/>
    </xf>
    <xf numFmtId="0" fontId="1" fillId="5" borderId="0" xfId="0" applyFont="1" applyFill="1"/>
    <xf numFmtId="0" fontId="2" fillId="5" borderId="0" xfId="0" applyFont="1" applyFill="1"/>
    <xf numFmtId="0" fontId="2" fillId="5" borderId="0" xfId="0" applyFont="1" applyFill="1" applyAlignment="1">
      <alignment wrapText="1"/>
    </xf>
    <xf numFmtId="0" fontId="2" fillId="2" borderId="6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2" fillId="2" borderId="64" xfId="0" applyFont="1" applyFill="1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 wrapText="1"/>
    </xf>
    <xf numFmtId="0" fontId="1" fillId="2" borderId="64" xfId="0" applyFont="1" applyFill="1" applyBorder="1" applyAlignment="1">
      <alignment horizontal="center" vertical="center"/>
    </xf>
    <xf numFmtId="166" fontId="2" fillId="3" borderId="2" xfId="0" applyNumberFormat="1" applyFont="1" applyFill="1" applyBorder="1" applyAlignment="1">
      <alignment horizontal="center" vertical="center" wrapText="1"/>
    </xf>
    <xf numFmtId="0" fontId="10" fillId="3" borderId="65" xfId="0" applyNumberFormat="1" applyFont="1" applyFill="1" applyBorder="1" applyAlignment="1">
      <alignment horizontal="left" vertical="center" wrapText="1"/>
    </xf>
    <xf numFmtId="0" fontId="2" fillId="0" borderId="37" xfId="0" applyFont="1" applyBorder="1" applyAlignment="1">
      <alignment horizontal="center" vertical="center"/>
    </xf>
    <xf numFmtId="164" fontId="1" fillId="7" borderId="2" xfId="0" applyNumberFormat="1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2" fillId="2" borderId="66" xfId="0" applyFont="1" applyFill="1" applyBorder="1" applyAlignment="1">
      <alignment horizontal="center" vertical="center"/>
    </xf>
    <xf numFmtId="0" fontId="2" fillId="2" borderId="6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2" borderId="0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9" fillId="0" borderId="2" xfId="7" applyFont="1" applyFill="1" applyBorder="1" applyAlignment="1">
      <alignment horizontal="center" vertical="center"/>
    </xf>
    <xf numFmtId="0" fontId="9" fillId="5" borderId="7" xfId="7" applyFont="1" applyFill="1" applyBorder="1" applyAlignment="1">
      <alignment vertical="center"/>
    </xf>
    <xf numFmtId="0" fontId="2" fillId="0" borderId="37" xfId="0" applyFont="1" applyBorder="1" applyAlignment="1">
      <alignment horizontal="center" vertical="center" wrapText="1"/>
    </xf>
    <xf numFmtId="0" fontId="9" fillId="5" borderId="8" xfId="7" applyFont="1" applyFill="1" applyBorder="1" applyAlignment="1">
      <alignment vertical="center"/>
    </xf>
    <xf numFmtId="0" fontId="9" fillId="5" borderId="3" xfId="7" applyFont="1" applyFill="1" applyBorder="1" applyAlignment="1">
      <alignment vertical="center"/>
    </xf>
    <xf numFmtId="166" fontId="1" fillId="5" borderId="8" xfId="0" applyNumberFormat="1" applyFont="1" applyFill="1" applyBorder="1" applyAlignment="1">
      <alignment horizontal="left" vertical="top" wrapText="1"/>
    </xf>
    <xf numFmtId="166" fontId="1" fillId="5" borderId="3" xfId="0" applyNumberFormat="1" applyFont="1" applyFill="1" applyBorder="1" applyAlignment="1">
      <alignment horizontal="left" vertical="top" wrapText="1"/>
    </xf>
    <xf numFmtId="0" fontId="1" fillId="0" borderId="65" xfId="0" applyFont="1" applyBorder="1" applyAlignment="1">
      <alignment horizontal="center" vertical="center"/>
    </xf>
    <xf numFmtId="164" fontId="1" fillId="7" borderId="3" xfId="0" applyNumberFormat="1" applyFont="1" applyFill="1" applyBorder="1" applyAlignment="1">
      <alignment horizontal="center" vertical="center"/>
    </xf>
    <xf numFmtId="164" fontId="2" fillId="2" borderId="24" xfId="0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166" fontId="2" fillId="3" borderId="34" xfId="0" applyNumberFormat="1" applyFont="1" applyFill="1" applyBorder="1" applyAlignment="1">
      <alignment horizontal="center" vertical="center" wrapText="1"/>
    </xf>
    <xf numFmtId="0" fontId="2" fillId="0" borderId="77" xfId="0" applyFont="1" applyBorder="1" applyAlignment="1">
      <alignment horizontal="center" vertical="center"/>
    </xf>
    <xf numFmtId="0" fontId="2" fillId="0" borderId="83" xfId="0" applyFont="1" applyBorder="1" applyAlignment="1">
      <alignment horizontal="center" vertical="center" wrapText="1"/>
    </xf>
    <xf numFmtId="0" fontId="2" fillId="0" borderId="65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wrapText="1" readingOrder="1"/>
    </xf>
    <xf numFmtId="0" fontId="19" fillId="0" borderId="0" xfId="0" applyFont="1" applyFill="1" applyBorder="1" applyAlignment="1">
      <alignment horizontal="center" readingOrder="1"/>
    </xf>
    <xf numFmtId="0" fontId="19" fillId="0" borderId="0" xfId="0" applyFont="1" applyFill="1" applyBorder="1" applyAlignment="1">
      <alignment horizontal="center" vertical="center" wrapText="1" readingOrder="1"/>
    </xf>
    <xf numFmtId="167" fontId="1" fillId="0" borderId="2" xfId="0" applyNumberFormat="1" applyFont="1" applyBorder="1" applyAlignment="1">
      <alignment horizontal="center" vertical="center"/>
    </xf>
    <xf numFmtId="0" fontId="1" fillId="0" borderId="0" xfId="0" applyFont="1" applyBorder="1"/>
    <xf numFmtId="0" fontId="1" fillId="2" borderId="9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164" fontId="1" fillId="2" borderId="11" xfId="0" applyNumberFormat="1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 wrapText="1"/>
    </xf>
    <xf numFmtId="164" fontId="1" fillId="2" borderId="12" xfId="0" applyNumberFormat="1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164" fontId="1" fillId="2" borderId="65" xfId="0" applyNumberFormat="1" applyFont="1" applyFill="1" applyBorder="1" applyAlignment="1">
      <alignment horizontal="center" vertical="center"/>
    </xf>
    <xf numFmtId="164" fontId="1" fillId="2" borderId="37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3" fillId="5" borderId="0" xfId="0" applyFont="1" applyFill="1" applyAlignment="1">
      <alignment vertical="center" wrapText="1"/>
    </xf>
    <xf numFmtId="0" fontId="3" fillId="5" borderId="0" xfId="0" applyFont="1" applyFill="1" applyAlignment="1">
      <alignment vertical="center"/>
    </xf>
    <xf numFmtId="0" fontId="1" fillId="5" borderId="0" xfId="0" applyFont="1" applyFill="1" applyAlignment="1">
      <alignment horizontal="center"/>
    </xf>
    <xf numFmtId="17" fontId="2" fillId="0" borderId="19" xfId="0" quotePrefix="1" applyNumberFormat="1" applyFont="1" applyBorder="1" applyAlignment="1">
      <alignment vertical="center"/>
    </xf>
    <xf numFmtId="0" fontId="1" fillId="0" borderId="7" xfId="0" applyFont="1" applyBorder="1" applyAlignment="1"/>
    <xf numFmtId="0" fontId="2" fillId="0" borderId="7" xfId="0" applyFont="1" applyBorder="1" applyAlignment="1">
      <alignment vertical="center" wrapText="1"/>
    </xf>
    <xf numFmtId="0" fontId="2" fillId="0" borderId="19" xfId="0" quotePrefix="1" applyFont="1" applyBorder="1" applyAlignment="1">
      <alignment vertical="center"/>
    </xf>
    <xf numFmtId="0" fontId="1" fillId="0" borderId="16" xfId="0" applyFont="1" applyBorder="1" applyAlignment="1"/>
    <xf numFmtId="0" fontId="1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0" borderId="9" xfId="0" applyFont="1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1" fillId="0" borderId="66" xfId="0" applyFont="1" applyBorder="1"/>
    <xf numFmtId="0" fontId="1" fillId="2" borderId="66" xfId="0" applyFont="1" applyFill="1" applyBorder="1" applyAlignment="1">
      <alignment horizontal="center" vertical="center"/>
    </xf>
    <xf numFmtId="0" fontId="1" fillId="2" borderId="66" xfId="0" applyFont="1" applyFill="1" applyBorder="1"/>
    <xf numFmtId="0" fontId="9" fillId="0" borderId="4" xfId="7" quotePrefix="1" applyFont="1" applyFill="1" applyBorder="1" applyAlignment="1">
      <alignment horizontal="center" vertical="center"/>
    </xf>
    <xf numFmtId="0" fontId="1" fillId="5" borderId="7" xfId="0" applyFont="1" applyFill="1" applyBorder="1"/>
    <xf numFmtId="0" fontId="1" fillId="5" borderId="3" xfId="0" applyFont="1" applyFill="1" applyBorder="1"/>
    <xf numFmtId="0" fontId="1" fillId="2" borderId="84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2" fontId="1" fillId="0" borderId="66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wrapText="1" readingOrder="1"/>
    </xf>
    <xf numFmtId="0" fontId="19" fillId="0" borderId="0" xfId="0" applyFont="1" applyFill="1" applyBorder="1" applyAlignment="1">
      <alignment horizontal="center" readingOrder="1"/>
    </xf>
    <xf numFmtId="0" fontId="10" fillId="3" borderId="7" xfId="0" applyNumberFormat="1" applyFont="1" applyFill="1" applyBorder="1" applyAlignment="1">
      <alignment horizontal="center" vertical="center" wrapText="1"/>
    </xf>
    <xf numFmtId="0" fontId="10" fillId="3" borderId="3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1" fillId="0" borderId="27" xfId="0" applyNumberFormat="1" applyFont="1" applyFill="1" applyBorder="1" applyAlignment="1">
      <alignment horizontal="center" vertical="center"/>
    </xf>
    <xf numFmtId="164" fontId="1" fillId="0" borderId="25" xfId="0" applyNumberFormat="1" applyFont="1" applyFill="1" applyBorder="1" applyAlignment="1">
      <alignment horizontal="center" vertical="center"/>
    </xf>
    <xf numFmtId="0" fontId="10" fillId="3" borderId="8" xfId="0" applyNumberFormat="1" applyFont="1" applyFill="1" applyBorder="1" applyAlignment="1">
      <alignment horizontal="center" vertical="center" wrapText="1"/>
    </xf>
    <xf numFmtId="0" fontId="9" fillId="0" borderId="7" xfId="7" applyFont="1" applyFill="1" applyBorder="1" applyAlignment="1">
      <alignment horizontal="center" vertical="center"/>
    </xf>
    <xf numFmtId="0" fontId="9" fillId="0" borderId="3" xfId="7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2" fillId="0" borderId="78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4" fillId="0" borderId="70" xfId="9" applyBorder="1" applyAlignment="1">
      <alignment horizontal="center" vertical="center" wrapText="1"/>
    </xf>
    <xf numFmtId="0" fontId="4" fillId="0" borderId="71" xfId="9" applyBorder="1" applyAlignment="1">
      <alignment horizontal="center" vertical="center" wrapText="1"/>
    </xf>
    <xf numFmtId="0" fontId="4" fillId="0" borderId="72" xfId="9" applyBorder="1" applyAlignment="1">
      <alignment horizontal="center" vertical="center" wrapText="1"/>
    </xf>
    <xf numFmtId="164" fontId="1" fillId="0" borderId="26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0" fillId="3" borderId="18" xfId="0" applyNumberFormat="1" applyFont="1" applyFill="1" applyBorder="1" applyAlignment="1">
      <alignment horizontal="center" vertical="center" wrapText="1"/>
    </xf>
    <xf numFmtId="166" fontId="2" fillId="3" borderId="73" xfId="0" applyNumberFormat="1" applyFont="1" applyFill="1" applyBorder="1" applyAlignment="1">
      <alignment horizontal="center" vertical="center" wrapText="1"/>
    </xf>
    <xf numFmtId="166" fontId="2" fillId="3" borderId="74" xfId="0" applyNumberFormat="1" applyFont="1" applyFill="1" applyBorder="1" applyAlignment="1">
      <alignment horizontal="center" vertical="center" wrapText="1"/>
    </xf>
    <xf numFmtId="166" fontId="2" fillId="3" borderId="75" xfId="0" applyNumberFormat="1" applyFont="1" applyFill="1" applyBorder="1" applyAlignment="1">
      <alignment horizontal="center" vertical="center" wrapText="1"/>
    </xf>
    <xf numFmtId="0" fontId="4" fillId="0" borderId="73" xfId="9" applyBorder="1" applyAlignment="1">
      <alignment horizontal="center" vertical="center" wrapText="1"/>
    </xf>
    <xf numFmtId="0" fontId="4" fillId="0" borderId="74" xfId="9" applyBorder="1" applyAlignment="1">
      <alignment horizontal="center" vertical="center" wrapText="1"/>
    </xf>
    <xf numFmtId="0" fontId="4" fillId="0" borderId="76" xfId="9" applyBorder="1" applyAlignment="1">
      <alignment horizontal="center" vertical="center" wrapText="1"/>
    </xf>
    <xf numFmtId="166" fontId="2" fillId="3" borderId="70" xfId="0" applyNumberFormat="1" applyFont="1" applyFill="1" applyBorder="1" applyAlignment="1">
      <alignment horizontal="center" vertical="center" wrapText="1"/>
    </xf>
    <xf numFmtId="166" fontId="2" fillId="3" borderId="71" xfId="0" applyNumberFormat="1" applyFont="1" applyFill="1" applyBorder="1" applyAlignment="1">
      <alignment horizontal="center" vertical="center" wrapText="1"/>
    </xf>
    <xf numFmtId="166" fontId="2" fillId="3" borderId="69" xfId="0" applyNumberFormat="1" applyFont="1" applyFill="1" applyBorder="1" applyAlignment="1">
      <alignment horizontal="center" vertical="center" wrapText="1"/>
    </xf>
    <xf numFmtId="166" fontId="2" fillId="3" borderId="11" xfId="0" applyNumberFormat="1" applyFont="1" applyFill="1" applyBorder="1" applyAlignment="1">
      <alignment horizontal="center" vertical="center" wrapText="1"/>
    </xf>
    <xf numFmtId="166" fontId="2" fillId="3" borderId="0" xfId="0" applyNumberFormat="1" applyFont="1" applyFill="1" applyBorder="1" applyAlignment="1">
      <alignment horizontal="center" vertical="center" wrapText="1"/>
    </xf>
    <xf numFmtId="166" fontId="2" fillId="3" borderId="81" xfId="0" applyNumberFormat="1" applyFont="1" applyFill="1" applyBorder="1" applyAlignment="1">
      <alignment horizontal="center" vertical="center" wrapText="1"/>
    </xf>
    <xf numFmtId="0" fontId="4" fillId="0" borderId="11" xfId="9" applyBorder="1" applyAlignment="1">
      <alignment horizontal="center" vertical="center" wrapText="1"/>
    </xf>
    <xf numFmtId="0" fontId="4" fillId="0" borderId="0" xfId="9" applyBorder="1" applyAlignment="1">
      <alignment horizontal="center" vertical="center" wrapText="1"/>
    </xf>
    <xf numFmtId="0" fontId="4" fillId="0" borderId="82" xfId="9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8" fillId="0" borderId="16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37" xfId="0" applyFont="1" applyBorder="1" applyAlignment="1">
      <alignment horizontal="center"/>
    </xf>
    <xf numFmtId="0" fontId="19" fillId="6" borderId="38" xfId="0" applyFont="1" applyFill="1" applyBorder="1" applyAlignment="1">
      <alignment horizontal="center" wrapText="1" readingOrder="1"/>
    </xf>
    <xf numFmtId="0" fontId="19" fillId="6" borderId="39" xfId="0" applyFont="1" applyFill="1" applyBorder="1" applyAlignment="1">
      <alignment horizontal="center" readingOrder="1"/>
    </xf>
    <xf numFmtId="0" fontId="19" fillId="6" borderId="40" xfId="0" applyFont="1" applyFill="1" applyBorder="1" applyAlignment="1">
      <alignment horizontal="center" readingOrder="1"/>
    </xf>
    <xf numFmtId="0" fontId="19" fillId="6" borderId="41" xfId="0" applyFont="1" applyFill="1" applyBorder="1" applyAlignment="1">
      <alignment horizontal="center" vertical="center" wrapText="1" readingOrder="1"/>
    </xf>
    <xf numFmtId="0" fontId="19" fillId="6" borderId="47" xfId="0" applyFont="1" applyFill="1" applyBorder="1" applyAlignment="1">
      <alignment horizontal="center" vertical="center" wrapText="1" readingOrder="1"/>
    </xf>
    <xf numFmtId="0" fontId="19" fillId="7" borderId="38" xfId="0" applyFont="1" applyFill="1" applyBorder="1" applyAlignment="1">
      <alignment horizontal="center" wrapText="1" readingOrder="1"/>
    </xf>
    <xf numFmtId="0" fontId="19" fillId="7" borderId="39" xfId="0" applyFont="1" applyFill="1" applyBorder="1" applyAlignment="1">
      <alignment horizontal="center" readingOrder="1"/>
    </xf>
    <xf numFmtId="0" fontId="19" fillId="7" borderId="40" xfId="0" applyFont="1" applyFill="1" applyBorder="1" applyAlignment="1">
      <alignment horizontal="center" readingOrder="1"/>
    </xf>
    <xf numFmtId="0" fontId="19" fillId="7" borderId="41" xfId="0" applyFont="1" applyFill="1" applyBorder="1" applyAlignment="1">
      <alignment horizontal="center" vertical="center" wrapText="1" readingOrder="1"/>
    </xf>
    <xf numFmtId="0" fontId="19" fillId="7" borderId="47" xfId="0" applyFont="1" applyFill="1" applyBorder="1" applyAlignment="1">
      <alignment horizontal="center" vertical="center" wrapText="1" readingOrder="1"/>
    </xf>
    <xf numFmtId="0" fontId="19" fillId="8" borderId="38" xfId="0" applyFont="1" applyFill="1" applyBorder="1" applyAlignment="1">
      <alignment horizontal="center" wrapText="1" readingOrder="1"/>
    </xf>
    <xf numFmtId="0" fontId="19" fillId="8" borderId="39" xfId="0" applyFont="1" applyFill="1" applyBorder="1" applyAlignment="1">
      <alignment horizontal="center" readingOrder="1"/>
    </xf>
    <xf numFmtId="0" fontId="19" fillId="8" borderId="40" xfId="0" applyFont="1" applyFill="1" applyBorder="1" applyAlignment="1">
      <alignment horizontal="center" readingOrder="1"/>
    </xf>
    <xf numFmtId="0" fontId="19" fillId="8" borderId="41" xfId="0" applyFont="1" applyFill="1" applyBorder="1" applyAlignment="1">
      <alignment horizontal="center" vertical="center" wrapText="1" readingOrder="1"/>
    </xf>
    <xf numFmtId="0" fontId="19" fillId="8" borderId="47" xfId="0" applyFont="1" applyFill="1" applyBorder="1" applyAlignment="1">
      <alignment horizontal="center" vertical="center" wrapText="1" readingOrder="1"/>
    </xf>
  </cellXfs>
  <cellStyles count="10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9" builtinId="8"/>
    <cellStyle name="Обычный" xfId="0" builtinId="0"/>
    <cellStyle name="Обычный 2" xfId="7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Процентный 2" xfId="8"/>
  </cellStyles>
  <dxfs count="0"/>
  <tableStyles count="0" defaultTableStyle="TableStyleMedium2" defaultPivotStyle="PivotStyleMedium9"/>
  <colors>
    <mruColors>
      <color rgb="FFDC3844"/>
      <color rgb="FFDD3F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26" Type="http://schemas.openxmlformats.org/officeDocument/2006/relationships/image" Target="../media/image14.jpg"/><Relationship Id="rId3" Type="http://schemas.openxmlformats.org/officeDocument/2006/relationships/image" Target="../media/image3.png"/><Relationship Id="rId21" Type="http://schemas.openxmlformats.org/officeDocument/2006/relationships/image" Target="../media/image8.png"/><Relationship Id="rId7" Type="http://schemas.openxmlformats.org/officeDocument/2006/relationships/image" Target="../media/image20.png"/><Relationship Id="rId12" Type="http://schemas.openxmlformats.org/officeDocument/2006/relationships/image" Target="../media/image6.png"/><Relationship Id="rId17" Type="http://schemas.openxmlformats.org/officeDocument/2006/relationships/image" Target="../media/image28.png"/><Relationship Id="rId25" Type="http://schemas.openxmlformats.org/officeDocument/2006/relationships/image" Target="../media/image13.jpg"/><Relationship Id="rId2" Type="http://schemas.openxmlformats.org/officeDocument/2006/relationships/image" Target="../media/image2.gif"/><Relationship Id="rId16" Type="http://schemas.openxmlformats.org/officeDocument/2006/relationships/image" Target="../media/image27.png"/><Relationship Id="rId20" Type="http://schemas.openxmlformats.org/officeDocument/2006/relationships/image" Target="../media/image7.png"/><Relationship Id="rId29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24" Type="http://schemas.openxmlformats.org/officeDocument/2006/relationships/image" Target="../media/image12.png"/><Relationship Id="rId5" Type="http://schemas.openxmlformats.org/officeDocument/2006/relationships/image" Target="../media/image18.png"/><Relationship Id="rId15" Type="http://schemas.openxmlformats.org/officeDocument/2006/relationships/image" Target="../media/image26.png"/><Relationship Id="rId23" Type="http://schemas.openxmlformats.org/officeDocument/2006/relationships/image" Target="../media/image11.png"/><Relationship Id="rId28" Type="http://schemas.openxmlformats.org/officeDocument/2006/relationships/image" Target="../media/image17.jpe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22.png"/><Relationship Id="rId14" Type="http://schemas.openxmlformats.org/officeDocument/2006/relationships/image" Target="../media/image25.png"/><Relationship Id="rId22" Type="http://schemas.openxmlformats.org/officeDocument/2006/relationships/image" Target="../media/image9.png"/><Relationship Id="rId27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14</xdr:row>
      <xdr:rowOff>24767</xdr:rowOff>
    </xdr:from>
    <xdr:to>
      <xdr:col>2</xdr:col>
      <xdr:colOff>933450</xdr:colOff>
      <xdr:row>15</xdr:row>
      <xdr:rowOff>12972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5" y="3501392"/>
          <a:ext cx="685800" cy="57875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22</xdr:row>
      <xdr:rowOff>9526</xdr:rowOff>
    </xdr:from>
    <xdr:to>
      <xdr:col>2</xdr:col>
      <xdr:colOff>1038225</xdr:colOff>
      <xdr:row>22</xdr:row>
      <xdr:rowOff>401920</xdr:rowOff>
    </xdr:to>
    <xdr:pic>
      <xdr:nvPicPr>
        <xdr:cNvPr id="8" name="Рисунок 7" descr="SKS1.gif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6025" y="7058026"/>
          <a:ext cx="885825" cy="392394"/>
        </a:xfrm>
        <a:prstGeom prst="rect">
          <a:avLst/>
        </a:prstGeom>
      </xdr:spPr>
    </xdr:pic>
    <xdr:clientData/>
  </xdr:twoCellAnchor>
  <xdr:twoCellAnchor editAs="oneCell">
    <xdr:from>
      <xdr:col>2</xdr:col>
      <xdr:colOff>307181</xdr:colOff>
      <xdr:row>23</xdr:row>
      <xdr:rowOff>95250</xdr:rowOff>
    </xdr:from>
    <xdr:to>
      <xdr:col>2</xdr:col>
      <xdr:colOff>1123032</xdr:colOff>
      <xdr:row>24</xdr:row>
      <xdr:rowOff>234129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056" y="8298656"/>
          <a:ext cx="815851" cy="496066"/>
        </a:xfrm>
        <a:prstGeom prst="rect">
          <a:avLst/>
        </a:prstGeom>
      </xdr:spPr>
    </xdr:pic>
    <xdr:clientData/>
  </xdr:twoCellAnchor>
  <xdr:twoCellAnchor editAs="oneCell">
    <xdr:from>
      <xdr:col>4</xdr:col>
      <xdr:colOff>704850</xdr:colOff>
      <xdr:row>0</xdr:row>
      <xdr:rowOff>57152</xdr:rowOff>
    </xdr:from>
    <xdr:to>
      <xdr:col>6</xdr:col>
      <xdr:colOff>640733</xdr:colOff>
      <xdr:row>0</xdr:row>
      <xdr:rowOff>654290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57152"/>
          <a:ext cx="1574183" cy="597138"/>
        </a:xfrm>
        <a:prstGeom prst="rect">
          <a:avLst/>
        </a:prstGeom>
      </xdr:spPr>
    </xdr:pic>
    <xdr:clientData/>
  </xdr:twoCellAnchor>
  <xdr:twoCellAnchor editAs="oneCell">
    <xdr:from>
      <xdr:col>2</xdr:col>
      <xdr:colOff>131444</xdr:colOff>
      <xdr:row>15</xdr:row>
      <xdr:rowOff>200024</xdr:rowOff>
    </xdr:from>
    <xdr:to>
      <xdr:col>2</xdr:col>
      <xdr:colOff>1297206</xdr:colOff>
      <xdr:row>16</xdr:row>
      <xdr:rowOff>838198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6469" y="4314824"/>
          <a:ext cx="1165762" cy="866774"/>
        </a:xfrm>
        <a:prstGeom prst="rect">
          <a:avLst/>
        </a:prstGeom>
      </xdr:spPr>
    </xdr:pic>
    <xdr:clientData/>
  </xdr:twoCellAnchor>
  <xdr:twoCellAnchor editAs="oneCell">
    <xdr:from>
      <xdr:col>2</xdr:col>
      <xdr:colOff>242887</xdr:colOff>
      <xdr:row>17</xdr:row>
      <xdr:rowOff>19050</xdr:rowOff>
    </xdr:from>
    <xdr:to>
      <xdr:col>2</xdr:col>
      <xdr:colOff>1123950</xdr:colOff>
      <xdr:row>17</xdr:row>
      <xdr:rowOff>897340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30" b="14815"/>
        <a:stretch/>
      </xdr:blipFill>
      <xdr:spPr>
        <a:xfrm>
          <a:off x="2347912" y="5191125"/>
          <a:ext cx="881063" cy="878290"/>
        </a:xfrm>
        <a:prstGeom prst="rect">
          <a:avLst/>
        </a:prstGeom>
      </xdr:spPr>
    </xdr:pic>
    <xdr:clientData/>
  </xdr:twoCellAnchor>
  <xdr:oneCellAnchor>
    <xdr:from>
      <xdr:col>2</xdr:col>
      <xdr:colOff>152401</xdr:colOff>
      <xdr:row>19</xdr:row>
      <xdr:rowOff>24970</xdr:rowOff>
    </xdr:from>
    <xdr:ext cx="952500" cy="586946"/>
    <xdr:pic>
      <xdr:nvPicPr>
        <xdr:cNvPr id="50" name="Изображение 2" descr="Элемент перемычки длинный.pdf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5197045"/>
          <a:ext cx="952500" cy="586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238125</xdr:colOff>
      <xdr:row>20</xdr:row>
      <xdr:rowOff>20956</xdr:rowOff>
    </xdr:from>
    <xdr:ext cx="547687" cy="534851"/>
    <xdr:pic>
      <xdr:nvPicPr>
        <xdr:cNvPr id="51" name="Изображение 2" descr="Элемент перемычки короткий.pdf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6819425"/>
          <a:ext cx="547687" cy="53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238125</xdr:colOff>
      <xdr:row>21</xdr:row>
      <xdr:rowOff>47361</xdr:rowOff>
    </xdr:from>
    <xdr:ext cx="728664" cy="530330"/>
    <xdr:pic>
      <xdr:nvPicPr>
        <xdr:cNvPr id="52" name="Изображение 7" descr="Элемент перемычки горизонтальный.pdf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7417330"/>
          <a:ext cx="728664" cy="530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147097</xdr:colOff>
      <xdr:row>30</xdr:row>
      <xdr:rowOff>24098</xdr:rowOff>
    </xdr:from>
    <xdr:ext cx="1175222" cy="868914"/>
    <xdr:pic>
      <xdr:nvPicPr>
        <xdr:cNvPr id="53" name="Изображение 3" descr="Арматура перемычки.pdf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11684">
          <a:off x="2194972" y="11025473"/>
          <a:ext cx="1175222" cy="868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334864</xdr:colOff>
      <xdr:row>9</xdr:row>
      <xdr:rowOff>66672</xdr:rowOff>
    </xdr:from>
    <xdr:to>
      <xdr:col>2</xdr:col>
      <xdr:colOff>1369220</xdr:colOff>
      <xdr:row>12</xdr:row>
      <xdr:rowOff>132126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889" y="2695572"/>
          <a:ext cx="1034356" cy="608379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157162</xdr:colOff>
      <xdr:row>3</xdr:row>
      <xdr:rowOff>78582</xdr:rowOff>
    </xdr:from>
    <xdr:to>
      <xdr:col>2</xdr:col>
      <xdr:colOff>1382611</xdr:colOff>
      <xdr:row>7</xdr:row>
      <xdr:rowOff>160684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7" y="1640682"/>
          <a:ext cx="1225449" cy="796477"/>
        </a:xfrm>
        <a:prstGeom prst="rect">
          <a:avLst/>
        </a:prstGeom>
      </xdr:spPr>
    </xdr:pic>
    <xdr:clientData/>
  </xdr:twoCellAnchor>
  <xdr:twoCellAnchor editAs="oneCell">
    <xdr:from>
      <xdr:col>2</xdr:col>
      <xdr:colOff>328612</xdr:colOff>
      <xdr:row>28</xdr:row>
      <xdr:rowOff>52386</xdr:rowOff>
    </xdr:from>
    <xdr:to>
      <xdr:col>2</xdr:col>
      <xdr:colOff>1102519</xdr:colOff>
      <xdr:row>29</xdr:row>
      <xdr:rowOff>431005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62" t="13216" r="20050" b="20704"/>
        <a:stretch/>
      </xdr:blipFill>
      <xdr:spPr>
        <a:xfrm>
          <a:off x="2433637" y="9977436"/>
          <a:ext cx="773907" cy="702469"/>
        </a:xfrm>
        <a:prstGeom prst="rect">
          <a:avLst/>
        </a:prstGeom>
      </xdr:spPr>
    </xdr:pic>
    <xdr:clientData/>
  </xdr:twoCellAnchor>
  <xdr:twoCellAnchor editAs="oneCell">
    <xdr:from>
      <xdr:col>2</xdr:col>
      <xdr:colOff>440531</xdr:colOff>
      <xdr:row>26</xdr:row>
      <xdr:rowOff>11907</xdr:rowOff>
    </xdr:from>
    <xdr:to>
      <xdr:col>2</xdr:col>
      <xdr:colOff>1071562</xdr:colOff>
      <xdr:row>27</xdr:row>
      <xdr:rowOff>281941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6" r="12899"/>
        <a:stretch/>
      </xdr:blipFill>
      <xdr:spPr>
        <a:xfrm>
          <a:off x="2488406" y="9036845"/>
          <a:ext cx="631031" cy="651034"/>
        </a:xfrm>
        <a:prstGeom prst="rect">
          <a:avLst/>
        </a:prstGeom>
      </xdr:spPr>
    </xdr:pic>
    <xdr:clientData/>
  </xdr:twoCellAnchor>
  <xdr:oneCellAnchor>
    <xdr:from>
      <xdr:col>2</xdr:col>
      <xdr:colOff>178593</xdr:colOff>
      <xdr:row>31</xdr:row>
      <xdr:rowOff>392908</xdr:rowOff>
    </xdr:from>
    <xdr:ext cx="1175222" cy="868914"/>
    <xdr:pic>
      <xdr:nvPicPr>
        <xdr:cNvPr id="20" name="Изображение 3" descr="Арматура перемычки.pdf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11684">
          <a:off x="2226468" y="11608596"/>
          <a:ext cx="1175222" cy="868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53951</xdr:colOff>
      <xdr:row>34</xdr:row>
      <xdr:rowOff>845342</xdr:rowOff>
    </xdr:from>
    <xdr:to>
      <xdr:col>2</xdr:col>
      <xdr:colOff>1495425</xdr:colOff>
      <xdr:row>35</xdr:row>
      <xdr:rowOff>795336</xdr:rowOff>
    </xdr:to>
    <xdr:pic>
      <xdr:nvPicPr>
        <xdr:cNvPr id="23" name="Рисунок 22" descr="https://redroofs.ru/upload/resize_cache/iblock/135/txq8px51ugrwzr4ti9wjlig0pxf0ui6b/600_800_1/sk_v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826" y="12942092"/>
          <a:ext cx="1441474" cy="854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39</xdr:row>
      <xdr:rowOff>59530</xdr:rowOff>
    </xdr:from>
    <xdr:to>
      <xdr:col>2</xdr:col>
      <xdr:colOff>1524001</xdr:colOff>
      <xdr:row>40</xdr:row>
      <xdr:rowOff>11548</xdr:rowOff>
    </xdr:to>
    <xdr:pic>
      <xdr:nvPicPr>
        <xdr:cNvPr id="28" name="Рисунок 27" descr="https://redroofs.ru/upload/resize_cache/iblock/246/mybec09n7pck4bh0tet2gob0ymnqj94u/600_800_1/sk_h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6" y="16680655"/>
          <a:ext cx="1428750" cy="856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35719</xdr:colOff>
      <xdr:row>42</xdr:row>
      <xdr:rowOff>821532</xdr:rowOff>
    </xdr:from>
    <xdr:to>
      <xdr:col>2</xdr:col>
      <xdr:colOff>1452562</xdr:colOff>
      <xdr:row>43</xdr:row>
      <xdr:rowOff>764638</xdr:rowOff>
    </xdr:to>
    <xdr:pic>
      <xdr:nvPicPr>
        <xdr:cNvPr id="29" name="Рисунок 28" descr="https://redroofs.ru/upload/resize_cache/iblock/b1a/xoa9vztst3zudi7ara8dmo4ua848ctp7/600_800_1/sk_u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594" y="20157282"/>
          <a:ext cx="1416843" cy="847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242047</xdr:colOff>
      <xdr:row>14</xdr:row>
      <xdr:rowOff>22481</xdr:rowOff>
    </xdr:from>
    <xdr:to>
      <xdr:col>3</xdr:col>
      <xdr:colOff>1022537</xdr:colOff>
      <xdr:row>14</xdr:row>
      <xdr:rowOff>681145</xdr:rowOff>
    </xdr:to>
    <xdr:pic>
      <xdr:nvPicPr>
        <xdr:cNvPr id="2" name="Изображение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153" y="5984010"/>
          <a:ext cx="780490" cy="658664"/>
        </a:xfrm>
        <a:prstGeom prst="rect">
          <a:avLst/>
        </a:prstGeom>
      </xdr:spPr>
    </xdr:pic>
    <xdr:clientData/>
  </xdr:twoCellAnchor>
  <xdr:twoCellAnchor editAs="oneCell">
    <xdr:from>
      <xdr:col>3</xdr:col>
      <xdr:colOff>278466</xdr:colOff>
      <xdr:row>34</xdr:row>
      <xdr:rowOff>29135</xdr:rowOff>
    </xdr:from>
    <xdr:to>
      <xdr:col>3</xdr:col>
      <xdr:colOff>1129553</xdr:colOff>
      <xdr:row>34</xdr:row>
      <xdr:rowOff>406141</xdr:rowOff>
    </xdr:to>
    <xdr:pic>
      <xdr:nvPicPr>
        <xdr:cNvPr id="3" name="Рисунок 2" descr="SKS1.gif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9572" y="19509441"/>
          <a:ext cx="851087" cy="377006"/>
        </a:xfrm>
        <a:prstGeom prst="rect">
          <a:avLst/>
        </a:prstGeom>
      </xdr:spPr>
    </xdr:pic>
    <xdr:clientData/>
  </xdr:twoCellAnchor>
  <xdr:twoCellAnchor editAs="oneCell">
    <xdr:from>
      <xdr:col>3</xdr:col>
      <xdr:colOff>170192</xdr:colOff>
      <xdr:row>35</xdr:row>
      <xdr:rowOff>152840</xdr:rowOff>
    </xdr:from>
    <xdr:to>
      <xdr:col>3</xdr:col>
      <xdr:colOff>1156448</xdr:colOff>
      <xdr:row>36</xdr:row>
      <xdr:rowOff>240992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298" y="20072416"/>
          <a:ext cx="986256" cy="617069"/>
        </a:xfrm>
        <a:prstGeom prst="rect">
          <a:avLst/>
        </a:prstGeom>
      </xdr:spPr>
    </xdr:pic>
    <xdr:clientData/>
  </xdr:twoCellAnchor>
  <xdr:twoCellAnchor editAs="oneCell">
    <xdr:from>
      <xdr:col>9</xdr:col>
      <xdr:colOff>848844</xdr:colOff>
      <xdr:row>0</xdr:row>
      <xdr:rowOff>74521</xdr:rowOff>
    </xdr:from>
    <xdr:to>
      <xdr:col>11</xdr:col>
      <xdr:colOff>381138</xdr:colOff>
      <xdr:row>0</xdr:row>
      <xdr:rowOff>625732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350" y="74521"/>
          <a:ext cx="1452982" cy="551211"/>
        </a:xfrm>
        <a:prstGeom prst="rect">
          <a:avLst/>
        </a:prstGeom>
      </xdr:spPr>
    </xdr:pic>
    <xdr:clientData/>
  </xdr:twoCellAnchor>
  <xdr:twoCellAnchor editAs="oneCell">
    <xdr:from>
      <xdr:col>3</xdr:col>
      <xdr:colOff>242047</xdr:colOff>
      <xdr:row>15</xdr:row>
      <xdr:rowOff>172572</xdr:rowOff>
    </xdr:from>
    <xdr:to>
      <xdr:col>3</xdr:col>
      <xdr:colOff>1291764</xdr:colOff>
      <xdr:row>16</xdr:row>
      <xdr:rowOff>718535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153" y="6842313"/>
          <a:ext cx="1049717" cy="779047"/>
        </a:xfrm>
        <a:prstGeom prst="rect">
          <a:avLst/>
        </a:prstGeom>
      </xdr:spPr>
    </xdr:pic>
    <xdr:clientData/>
  </xdr:twoCellAnchor>
  <xdr:twoCellAnchor editAs="oneCell">
    <xdr:from>
      <xdr:col>3</xdr:col>
      <xdr:colOff>459582</xdr:colOff>
      <xdr:row>16</xdr:row>
      <xdr:rowOff>753594</xdr:rowOff>
    </xdr:from>
    <xdr:to>
      <xdr:col>3</xdr:col>
      <xdr:colOff>1138190</xdr:colOff>
      <xdr:row>17</xdr:row>
      <xdr:rowOff>748830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5" r="18434"/>
        <a:stretch/>
      </xdr:blipFill>
      <xdr:spPr>
        <a:xfrm>
          <a:off x="3480688" y="7656418"/>
          <a:ext cx="678608" cy="766200"/>
        </a:xfrm>
        <a:prstGeom prst="rect">
          <a:avLst/>
        </a:prstGeom>
      </xdr:spPr>
    </xdr:pic>
    <xdr:clientData/>
  </xdr:twoCellAnchor>
  <xdr:twoCellAnchor editAs="oneCell">
    <xdr:from>
      <xdr:col>3</xdr:col>
      <xdr:colOff>259977</xdr:colOff>
      <xdr:row>17</xdr:row>
      <xdr:rowOff>770966</xdr:rowOff>
    </xdr:from>
    <xdr:to>
      <xdr:col>3</xdr:col>
      <xdr:colOff>1286000</xdr:colOff>
      <xdr:row>18</xdr:row>
      <xdr:rowOff>762147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083" y="8444754"/>
          <a:ext cx="1026023" cy="780074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224119</xdr:colOff>
      <xdr:row>18</xdr:row>
      <xdr:rowOff>737796</xdr:rowOff>
    </xdr:from>
    <xdr:to>
      <xdr:col>3</xdr:col>
      <xdr:colOff>1272034</xdr:colOff>
      <xdr:row>19</xdr:row>
      <xdr:rowOff>754363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225" y="9200478"/>
          <a:ext cx="1047915" cy="796497"/>
        </a:xfrm>
        <a:prstGeom prst="rect">
          <a:avLst/>
        </a:prstGeom>
      </xdr:spPr>
    </xdr:pic>
    <xdr:clientData/>
  </xdr:twoCellAnchor>
  <xdr:twoCellAnchor editAs="oneCell">
    <xdr:from>
      <xdr:col>3</xdr:col>
      <xdr:colOff>214874</xdr:colOff>
      <xdr:row>20</xdr:row>
      <xdr:rowOff>797859</xdr:rowOff>
    </xdr:from>
    <xdr:to>
      <xdr:col>3</xdr:col>
      <xdr:colOff>1175226</xdr:colOff>
      <xdr:row>21</xdr:row>
      <xdr:rowOff>711914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5980" y="10829365"/>
          <a:ext cx="960352" cy="738807"/>
        </a:xfrm>
        <a:prstGeom prst="rect">
          <a:avLst/>
        </a:prstGeom>
      </xdr:spPr>
    </xdr:pic>
    <xdr:clientData/>
  </xdr:twoCellAnchor>
  <xdr:twoCellAnchor editAs="oneCell">
    <xdr:from>
      <xdr:col>3</xdr:col>
      <xdr:colOff>201146</xdr:colOff>
      <xdr:row>21</xdr:row>
      <xdr:rowOff>686699</xdr:rowOff>
    </xdr:from>
    <xdr:to>
      <xdr:col>3</xdr:col>
      <xdr:colOff>1173087</xdr:colOff>
      <xdr:row>23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252" y="11542958"/>
          <a:ext cx="971941" cy="729724"/>
        </a:xfrm>
        <a:prstGeom prst="rect">
          <a:avLst/>
        </a:prstGeom>
      </xdr:spPr>
    </xdr:pic>
    <xdr:clientData/>
  </xdr:twoCellAnchor>
  <xdr:twoCellAnchor editAs="oneCell">
    <xdr:from>
      <xdr:col>3</xdr:col>
      <xdr:colOff>170329</xdr:colOff>
      <xdr:row>19</xdr:row>
      <xdr:rowOff>744070</xdr:rowOff>
    </xdr:from>
    <xdr:to>
      <xdr:col>3</xdr:col>
      <xdr:colOff>1222621</xdr:colOff>
      <xdr:row>20</xdr:row>
      <xdr:rowOff>772208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435" y="9986682"/>
          <a:ext cx="1052292" cy="817033"/>
        </a:xfrm>
        <a:prstGeom prst="rect">
          <a:avLst/>
        </a:prstGeom>
      </xdr:spPr>
    </xdr:pic>
    <xdr:clientData/>
  </xdr:twoCellAnchor>
  <xdr:twoCellAnchor editAs="oneCell">
    <xdr:from>
      <xdr:col>3</xdr:col>
      <xdr:colOff>414337</xdr:colOff>
      <xdr:row>22</xdr:row>
      <xdr:rowOff>627531</xdr:rowOff>
    </xdr:from>
    <xdr:to>
      <xdr:col>3</xdr:col>
      <xdr:colOff>1116806</xdr:colOff>
      <xdr:row>24</xdr:row>
      <xdr:rowOff>143526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5443" y="12218896"/>
          <a:ext cx="702469" cy="932418"/>
        </a:xfrm>
        <a:prstGeom prst="rect">
          <a:avLst/>
        </a:prstGeom>
      </xdr:spPr>
    </xdr:pic>
    <xdr:clientData/>
  </xdr:twoCellAnchor>
  <xdr:twoCellAnchor editAs="oneCell">
    <xdr:from>
      <xdr:col>3</xdr:col>
      <xdr:colOff>438291</xdr:colOff>
      <xdr:row>25</xdr:row>
      <xdr:rowOff>658291</xdr:rowOff>
    </xdr:from>
    <xdr:to>
      <xdr:col>3</xdr:col>
      <xdr:colOff>1105041</xdr:colOff>
      <xdr:row>27</xdr:row>
      <xdr:rowOff>118586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397" y="14428079"/>
          <a:ext cx="666750" cy="876718"/>
        </a:xfrm>
        <a:prstGeom prst="rect">
          <a:avLst/>
        </a:prstGeom>
      </xdr:spPr>
    </xdr:pic>
    <xdr:clientData/>
  </xdr:twoCellAnchor>
  <xdr:twoCellAnchor editAs="oneCell">
    <xdr:from>
      <xdr:col>3</xdr:col>
      <xdr:colOff>366713</xdr:colOff>
      <xdr:row>27</xdr:row>
      <xdr:rowOff>654424</xdr:rowOff>
    </xdr:from>
    <xdr:to>
      <xdr:col>3</xdr:col>
      <xdr:colOff>1104901</xdr:colOff>
      <xdr:row>29</xdr:row>
      <xdr:rowOff>173448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819" y="15840636"/>
          <a:ext cx="738188" cy="980272"/>
        </a:xfrm>
        <a:prstGeom prst="rect">
          <a:avLst/>
        </a:prstGeom>
      </xdr:spPr>
    </xdr:pic>
    <xdr:clientData/>
  </xdr:twoCellAnchor>
  <xdr:twoCellAnchor editAs="oneCell">
    <xdr:from>
      <xdr:col>3</xdr:col>
      <xdr:colOff>311525</xdr:colOff>
      <xdr:row>28</xdr:row>
      <xdr:rowOff>708211</xdr:rowOff>
    </xdr:from>
    <xdr:to>
      <xdr:col>3</xdr:col>
      <xdr:colOff>1061619</xdr:colOff>
      <xdr:row>30</xdr:row>
      <xdr:rowOff>17368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80" b="14149"/>
        <a:stretch/>
      </xdr:blipFill>
      <xdr:spPr>
        <a:xfrm>
          <a:off x="3332631" y="16647458"/>
          <a:ext cx="750094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378060</xdr:colOff>
      <xdr:row>26</xdr:row>
      <xdr:rowOff>596153</xdr:rowOff>
    </xdr:from>
    <xdr:to>
      <xdr:col>3</xdr:col>
      <xdr:colOff>1116248</xdr:colOff>
      <xdr:row>28</xdr:row>
      <xdr:rowOff>139828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166" y="15092082"/>
          <a:ext cx="738188" cy="986993"/>
        </a:xfrm>
        <a:prstGeom prst="rect">
          <a:avLst/>
        </a:prstGeom>
      </xdr:spPr>
    </xdr:pic>
    <xdr:clientData/>
  </xdr:twoCellAnchor>
  <xdr:twoCellAnchor editAs="oneCell">
    <xdr:from>
      <xdr:col>3</xdr:col>
      <xdr:colOff>378480</xdr:colOff>
      <xdr:row>24</xdr:row>
      <xdr:rowOff>681318</xdr:rowOff>
    </xdr:from>
    <xdr:to>
      <xdr:col>3</xdr:col>
      <xdr:colOff>1116668</xdr:colOff>
      <xdr:row>26</xdr:row>
      <xdr:rowOff>173446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586" y="13689106"/>
          <a:ext cx="738188" cy="980268"/>
        </a:xfrm>
        <a:prstGeom prst="rect">
          <a:avLst/>
        </a:prstGeom>
      </xdr:spPr>
    </xdr:pic>
    <xdr:clientData/>
  </xdr:twoCellAnchor>
  <xdr:twoCellAnchor editAs="oneCell">
    <xdr:from>
      <xdr:col>3</xdr:col>
      <xdr:colOff>402432</xdr:colOff>
      <xdr:row>23</xdr:row>
      <xdr:rowOff>648064</xdr:rowOff>
    </xdr:from>
    <xdr:to>
      <xdr:col>3</xdr:col>
      <xdr:colOff>1140620</xdr:colOff>
      <xdr:row>25</xdr:row>
      <xdr:rowOff>122544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3538" y="12920746"/>
          <a:ext cx="738188" cy="971587"/>
        </a:xfrm>
        <a:prstGeom prst="rect">
          <a:avLst/>
        </a:prstGeom>
      </xdr:spPr>
    </xdr:pic>
    <xdr:clientData/>
  </xdr:twoCellAnchor>
  <xdr:oneCellAnchor>
    <xdr:from>
      <xdr:col>3</xdr:col>
      <xdr:colOff>158987</xdr:colOff>
      <xdr:row>49</xdr:row>
      <xdr:rowOff>68344</xdr:rowOff>
    </xdr:from>
    <xdr:ext cx="1063407" cy="786242"/>
    <xdr:pic>
      <xdr:nvPicPr>
        <xdr:cNvPr id="24" name="Изображение 3" descr="Арматура перемычки.pdf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11684">
          <a:off x="3180093" y="28638862"/>
          <a:ext cx="1063407" cy="786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344583</xdr:colOff>
      <xdr:row>31</xdr:row>
      <xdr:rowOff>57709</xdr:rowOff>
    </xdr:from>
    <xdr:ext cx="919442" cy="566575"/>
    <xdr:pic>
      <xdr:nvPicPr>
        <xdr:cNvPr id="25" name="Изображение 2" descr="Элемент перемычки длинный.pdf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689" y="17619568"/>
          <a:ext cx="919442" cy="56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460561</xdr:colOff>
      <xdr:row>32</xdr:row>
      <xdr:rowOff>43050</xdr:rowOff>
    </xdr:from>
    <xdr:ext cx="579345" cy="565767"/>
    <xdr:pic>
      <xdr:nvPicPr>
        <xdr:cNvPr id="26" name="Изображение 2" descr="Элемент перемычки короткий.pdf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1667" y="18259332"/>
          <a:ext cx="579345" cy="565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345702</xdr:colOff>
      <xdr:row>33</xdr:row>
      <xdr:rowOff>20544</xdr:rowOff>
    </xdr:from>
    <xdr:ext cx="828675" cy="603118"/>
    <xdr:pic>
      <xdr:nvPicPr>
        <xdr:cNvPr id="27" name="Изображение 7" descr="Элемент перемычки горизонтальный.pdf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6808" y="18864356"/>
          <a:ext cx="828675" cy="603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306709</xdr:colOff>
      <xdr:row>9</xdr:row>
      <xdr:rowOff>426954</xdr:rowOff>
    </xdr:from>
    <xdr:to>
      <xdr:col>3</xdr:col>
      <xdr:colOff>1281955</xdr:colOff>
      <xdr:row>11</xdr:row>
      <xdr:rowOff>91373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7815" y="4308672"/>
          <a:ext cx="975246" cy="614677"/>
        </a:xfrm>
        <a:prstGeom prst="rect">
          <a:avLst/>
        </a:prstGeom>
      </xdr:spPr>
    </xdr:pic>
    <xdr:clientData/>
  </xdr:twoCellAnchor>
  <xdr:twoCellAnchor editAs="oneCell">
    <xdr:from>
      <xdr:col>3</xdr:col>
      <xdr:colOff>165847</xdr:colOff>
      <xdr:row>4</xdr:row>
      <xdr:rowOff>376517</xdr:rowOff>
    </xdr:from>
    <xdr:to>
      <xdr:col>3</xdr:col>
      <xdr:colOff>1341429</xdr:colOff>
      <xdr:row>6</xdr:row>
      <xdr:rowOff>285347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953" y="2250141"/>
          <a:ext cx="1175582" cy="832194"/>
        </a:xfrm>
        <a:prstGeom prst="rect">
          <a:avLst/>
        </a:prstGeom>
      </xdr:spPr>
    </xdr:pic>
    <xdr:clientData/>
  </xdr:twoCellAnchor>
  <xdr:twoCellAnchor editAs="oneCell">
    <xdr:from>
      <xdr:col>3</xdr:col>
      <xdr:colOff>284629</xdr:colOff>
      <xdr:row>46</xdr:row>
      <xdr:rowOff>98048</xdr:rowOff>
    </xdr:from>
    <xdr:to>
      <xdr:col>3</xdr:col>
      <xdr:colOff>1058536</xdr:colOff>
      <xdr:row>47</xdr:row>
      <xdr:rowOff>162482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62" t="13216" r="20050" b="20704"/>
        <a:stretch/>
      </xdr:blipFill>
      <xdr:spPr>
        <a:xfrm>
          <a:off x="3305735" y="26651507"/>
          <a:ext cx="773907" cy="736787"/>
        </a:xfrm>
        <a:prstGeom prst="rect">
          <a:avLst/>
        </a:prstGeom>
      </xdr:spPr>
    </xdr:pic>
    <xdr:clientData/>
  </xdr:twoCellAnchor>
  <xdr:twoCellAnchor editAs="oneCell">
    <xdr:from>
      <xdr:col>3</xdr:col>
      <xdr:colOff>314044</xdr:colOff>
      <xdr:row>40</xdr:row>
      <xdr:rowOff>11206</xdr:rowOff>
    </xdr:from>
    <xdr:to>
      <xdr:col>3</xdr:col>
      <xdr:colOff>1052231</xdr:colOff>
      <xdr:row>41</xdr:row>
      <xdr:rowOff>122851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6" r="12899"/>
        <a:stretch/>
      </xdr:blipFill>
      <xdr:spPr>
        <a:xfrm>
          <a:off x="3335150" y="22530547"/>
          <a:ext cx="738187" cy="783998"/>
        </a:xfrm>
        <a:prstGeom prst="rect">
          <a:avLst/>
        </a:prstGeom>
      </xdr:spPr>
    </xdr:pic>
    <xdr:clientData/>
  </xdr:twoCellAnchor>
  <xdr:oneCellAnchor>
    <xdr:from>
      <xdr:col>3</xdr:col>
      <xdr:colOff>145675</xdr:colOff>
      <xdr:row>50</xdr:row>
      <xdr:rowOff>331695</xdr:rowOff>
    </xdr:from>
    <xdr:ext cx="1063407" cy="786242"/>
    <xdr:pic>
      <xdr:nvPicPr>
        <xdr:cNvPr id="32" name="Изображение 3" descr="Арматура перемычки.pdf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11684">
          <a:off x="3166781" y="29135295"/>
          <a:ext cx="1063407" cy="786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87568</xdr:colOff>
      <xdr:row>53</xdr:row>
      <xdr:rowOff>796318</xdr:rowOff>
    </xdr:from>
    <xdr:to>
      <xdr:col>3</xdr:col>
      <xdr:colOff>1311088</xdr:colOff>
      <xdr:row>54</xdr:row>
      <xdr:rowOff>750794</xdr:rowOff>
    </xdr:to>
    <xdr:pic>
      <xdr:nvPicPr>
        <xdr:cNvPr id="33" name="Рисунок 32" descr="https://redroofs.ru/upload/resize_cache/iblock/135/txq8px51ugrwzr4ti9wjlig0pxf0ui6b/600_800_1/sk_v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509" y="30749642"/>
          <a:ext cx="1223520" cy="862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128168</xdr:colOff>
      <xdr:row>62</xdr:row>
      <xdr:rowOff>102254</xdr:rowOff>
    </xdr:from>
    <xdr:to>
      <xdr:col>3</xdr:col>
      <xdr:colOff>1299883</xdr:colOff>
      <xdr:row>63</xdr:row>
      <xdr:rowOff>1</xdr:rowOff>
    </xdr:to>
    <xdr:pic>
      <xdr:nvPicPr>
        <xdr:cNvPr id="39" name="Рисунок 38" descr="https://redroofs.ru/upload/resize_cache/iblock/b1a/xoa9vztst3zudi7ara8dmo4ua848ctp7/600_800_1/sk_u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109" y="38224666"/>
          <a:ext cx="1171715" cy="805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89647</xdr:colOff>
      <xdr:row>58</xdr:row>
      <xdr:rowOff>0</xdr:rowOff>
    </xdr:from>
    <xdr:to>
      <xdr:col>3</xdr:col>
      <xdr:colOff>1389530</xdr:colOff>
      <xdr:row>58</xdr:row>
      <xdr:rowOff>856893</xdr:rowOff>
    </xdr:to>
    <xdr:pic>
      <xdr:nvPicPr>
        <xdr:cNvPr id="42" name="Рисунок 41" descr="https://redroofs.ru/upload/resize_cache/iblock/246/mybec09n7pck4bh0tet2gob0ymnqj94u/600_800_1/sk_h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8" y="34491706"/>
          <a:ext cx="1299883" cy="856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ricko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bricko.ru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tabSelected="1" zoomScale="80" zoomScaleNormal="80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H4" sqref="H4"/>
    </sheetView>
  </sheetViews>
  <sheetFormatPr defaultColWidth="8.88671875" defaultRowHeight="13.8" x14ac:dyDescent="0.25"/>
  <cols>
    <col min="1" max="1" width="5.6640625" style="7" bestFit="1" customWidth="1"/>
    <col min="2" max="2" width="25" style="4" customWidth="1"/>
    <col min="3" max="3" width="24.44140625" style="3" customWidth="1"/>
    <col min="4" max="4" width="38.5546875" style="5" customWidth="1"/>
    <col min="5" max="5" width="19.109375" style="6" customWidth="1"/>
    <col min="6" max="6" width="4.6640625" style="3" customWidth="1"/>
    <col min="7" max="7" width="11.33203125" style="2" customWidth="1"/>
    <col min="8" max="8" width="10.5546875" style="2" customWidth="1"/>
    <col min="9" max="9" width="12.33203125" style="2" customWidth="1"/>
    <col min="10" max="10" width="15.33203125" style="2" customWidth="1"/>
    <col min="11" max="11" width="8.88671875" style="3" customWidth="1"/>
    <col min="12" max="16384" width="8.88671875" style="3"/>
  </cols>
  <sheetData>
    <row r="1" spans="1:11" ht="71.400000000000006" customHeight="1" x14ac:dyDescent="0.35">
      <c r="A1" s="215" t="s">
        <v>22</v>
      </c>
      <c r="B1" s="215"/>
      <c r="C1" s="215"/>
      <c r="D1" s="215"/>
      <c r="F1" s="34" t="s">
        <v>14</v>
      </c>
      <c r="G1" s="24"/>
    </row>
    <row r="2" spans="1:11" ht="12" customHeight="1" thickBot="1" x14ac:dyDescent="0.3">
      <c r="A2" s="35"/>
      <c r="B2" s="26"/>
      <c r="C2" s="26"/>
      <c r="D2" s="26"/>
      <c r="E2" s="25"/>
      <c r="G2" s="24"/>
      <c r="J2" s="2" t="s">
        <v>235</v>
      </c>
    </row>
    <row r="3" spans="1:11" ht="39.6" x14ac:dyDescent="0.25">
      <c r="A3" s="29" t="s">
        <v>0</v>
      </c>
      <c r="B3" s="30" t="s">
        <v>1</v>
      </c>
      <c r="C3" s="30" t="s">
        <v>21</v>
      </c>
      <c r="D3" s="31" t="s">
        <v>159</v>
      </c>
      <c r="E3" s="17" t="s">
        <v>152</v>
      </c>
      <c r="F3" s="32" t="s">
        <v>8</v>
      </c>
      <c r="G3" s="33" t="s">
        <v>153</v>
      </c>
      <c r="H3" s="139" t="s">
        <v>236</v>
      </c>
      <c r="I3" s="139" t="s">
        <v>214</v>
      </c>
      <c r="J3" s="139" t="s">
        <v>215</v>
      </c>
      <c r="K3" s="139" t="s">
        <v>216</v>
      </c>
    </row>
    <row r="4" spans="1:11" x14ac:dyDescent="0.25">
      <c r="A4" s="36"/>
      <c r="B4" s="8" t="s">
        <v>37</v>
      </c>
      <c r="C4" s="9"/>
      <c r="D4" s="9"/>
      <c r="E4" s="10"/>
      <c r="F4" s="11"/>
      <c r="G4" s="18"/>
      <c r="H4" s="179"/>
      <c r="I4" s="179"/>
      <c r="J4" s="179"/>
      <c r="K4" s="180"/>
    </row>
    <row r="5" spans="1:11" ht="14.4" customHeight="1" x14ac:dyDescent="0.25">
      <c r="A5" s="37">
        <v>1</v>
      </c>
      <c r="B5" s="209"/>
      <c r="C5" s="39"/>
      <c r="D5" s="16" t="s">
        <v>31</v>
      </c>
      <c r="E5" s="16" t="s">
        <v>28</v>
      </c>
      <c r="F5" s="199" t="s">
        <v>2</v>
      </c>
      <c r="G5" s="224">
        <v>36</v>
      </c>
      <c r="H5" s="14">
        <v>1.2999999999999999E-2</v>
      </c>
      <c r="I5" s="198">
        <v>250</v>
      </c>
      <c r="J5" s="195" t="s">
        <v>217</v>
      </c>
      <c r="K5" s="150">
        <f>H5*I5+0.05</f>
        <v>3.3</v>
      </c>
    </row>
    <row r="6" spans="1:11" ht="14.4" customHeight="1" x14ac:dyDescent="0.25">
      <c r="A6" s="37">
        <v>2</v>
      </c>
      <c r="B6" s="209"/>
      <c r="C6" s="39"/>
      <c r="D6" s="16" t="s">
        <v>32</v>
      </c>
      <c r="E6" s="16" t="s">
        <v>29</v>
      </c>
      <c r="F6" s="199"/>
      <c r="G6" s="224"/>
      <c r="H6" s="14">
        <v>1.47E-2</v>
      </c>
      <c r="I6" s="199"/>
      <c r="J6" s="196"/>
      <c r="K6" s="150">
        <f>H6*I5+0.05</f>
        <v>3.7249999999999996</v>
      </c>
    </row>
    <row r="7" spans="1:11" ht="14.4" customHeight="1" x14ac:dyDescent="0.25">
      <c r="A7" s="37">
        <v>3</v>
      </c>
      <c r="B7" s="209"/>
      <c r="C7" s="39"/>
      <c r="D7" s="16" t="s">
        <v>33</v>
      </c>
      <c r="E7" s="16" t="s">
        <v>155</v>
      </c>
      <c r="F7" s="199"/>
      <c r="G7" s="224"/>
      <c r="H7" s="14">
        <v>1.61E-2</v>
      </c>
      <c r="I7" s="199"/>
      <c r="J7" s="196"/>
      <c r="K7" s="150">
        <f>H7*I5+0.05</f>
        <v>4.0750000000000002</v>
      </c>
    </row>
    <row r="8" spans="1:11" ht="14.4" customHeight="1" x14ac:dyDescent="0.25">
      <c r="A8" s="37">
        <v>4</v>
      </c>
      <c r="B8" s="204"/>
      <c r="C8" s="39"/>
      <c r="D8" s="16" t="s">
        <v>34</v>
      </c>
      <c r="E8" s="16" t="s">
        <v>154</v>
      </c>
      <c r="F8" s="200"/>
      <c r="G8" s="207"/>
      <c r="H8" s="14">
        <v>1.8100000000000002E-2</v>
      </c>
      <c r="I8" s="200"/>
      <c r="J8" s="197"/>
      <c r="K8" s="150">
        <f>H8*I5+0.05</f>
        <v>4.5750000000000002</v>
      </c>
    </row>
    <row r="9" spans="1:11" x14ac:dyDescent="0.25">
      <c r="A9" s="36"/>
      <c r="B9" s="8" t="s">
        <v>37</v>
      </c>
      <c r="C9" s="9"/>
      <c r="D9" s="9"/>
      <c r="E9" s="10"/>
      <c r="F9" s="11"/>
      <c r="G9" s="138"/>
      <c r="H9" s="179"/>
      <c r="I9" s="179"/>
      <c r="J9" s="179"/>
      <c r="K9" s="170"/>
    </row>
    <row r="10" spans="1:11" ht="14.4" customHeight="1" x14ac:dyDescent="0.25">
      <c r="A10" s="37">
        <v>5</v>
      </c>
      <c r="B10" s="203" t="s">
        <v>27</v>
      </c>
      <c r="C10" s="216"/>
      <c r="D10" s="16" t="s">
        <v>38</v>
      </c>
      <c r="E10" s="16" t="s">
        <v>28</v>
      </c>
      <c r="F10" s="198" t="s">
        <v>2</v>
      </c>
      <c r="G10" s="99">
        <v>10</v>
      </c>
      <c r="H10" s="14">
        <v>1.2999999999999999E-2</v>
      </c>
      <c r="I10" s="198">
        <v>250</v>
      </c>
      <c r="J10" s="195" t="s">
        <v>217</v>
      </c>
      <c r="K10" s="150">
        <f>H10*I10+0.05</f>
        <v>3.3</v>
      </c>
    </row>
    <row r="11" spans="1:11" ht="14.4" customHeight="1" x14ac:dyDescent="0.25">
      <c r="A11" s="37">
        <v>6</v>
      </c>
      <c r="B11" s="209"/>
      <c r="C11" s="217"/>
      <c r="D11" s="16" t="s">
        <v>39</v>
      </c>
      <c r="E11" s="16" t="s">
        <v>29</v>
      </c>
      <c r="F11" s="199"/>
      <c r="G11" s="100">
        <v>11</v>
      </c>
      <c r="H11" s="14">
        <v>1.47E-2</v>
      </c>
      <c r="I11" s="199"/>
      <c r="J11" s="196"/>
      <c r="K11" s="150">
        <f>H11*I10+0.05</f>
        <v>3.7249999999999996</v>
      </c>
    </row>
    <row r="12" spans="1:11" ht="14.4" customHeight="1" x14ac:dyDescent="0.25">
      <c r="A12" s="37">
        <v>7</v>
      </c>
      <c r="B12" s="209"/>
      <c r="C12" s="217"/>
      <c r="D12" s="16" t="s">
        <v>40</v>
      </c>
      <c r="E12" s="16" t="s">
        <v>155</v>
      </c>
      <c r="F12" s="199"/>
      <c r="G12" s="100">
        <v>11</v>
      </c>
      <c r="H12" s="14">
        <v>1.61E-2</v>
      </c>
      <c r="I12" s="199"/>
      <c r="J12" s="196"/>
      <c r="K12" s="150">
        <f>H12*I10+0.05</f>
        <v>4.0750000000000002</v>
      </c>
    </row>
    <row r="13" spans="1:11" ht="14.4" customHeight="1" x14ac:dyDescent="0.25">
      <c r="A13" s="37">
        <v>8</v>
      </c>
      <c r="B13" s="209"/>
      <c r="C13" s="217"/>
      <c r="D13" s="16" t="s">
        <v>42</v>
      </c>
      <c r="E13" s="16" t="s">
        <v>154</v>
      </c>
      <c r="F13" s="199"/>
      <c r="G13" s="100">
        <v>12</v>
      </c>
      <c r="H13" s="14">
        <v>1.8100000000000002E-2</v>
      </c>
      <c r="I13" s="200"/>
      <c r="J13" s="197"/>
      <c r="K13" s="150">
        <f>H13*I10+0.05</f>
        <v>4.5750000000000002</v>
      </c>
    </row>
    <row r="14" spans="1:11" x14ac:dyDescent="0.25">
      <c r="A14" s="36"/>
      <c r="B14" s="8" t="s">
        <v>7</v>
      </c>
      <c r="C14" s="9"/>
      <c r="D14" s="9"/>
      <c r="E14" s="10"/>
      <c r="F14" s="11"/>
      <c r="G14" s="19"/>
      <c r="H14" s="179"/>
      <c r="I14" s="179"/>
      <c r="J14" s="179"/>
      <c r="K14" s="170"/>
    </row>
    <row r="15" spans="1:11" ht="46.95" customHeight="1" x14ac:dyDescent="0.25">
      <c r="A15" s="37">
        <v>9</v>
      </c>
      <c r="B15" s="95" t="s">
        <v>15</v>
      </c>
      <c r="C15" s="1"/>
      <c r="D15" s="15" t="s">
        <v>156</v>
      </c>
      <c r="E15" s="16" t="s">
        <v>36</v>
      </c>
      <c r="F15" s="14" t="s">
        <v>2</v>
      </c>
      <c r="G15" s="27">
        <v>5</v>
      </c>
      <c r="H15" s="14">
        <v>3.3600000000000001E-3</v>
      </c>
      <c r="I15" s="14">
        <v>150</v>
      </c>
      <c r="J15" s="149" t="s">
        <v>217</v>
      </c>
      <c r="K15" s="150">
        <f>H15*I15+0.05</f>
        <v>0.55400000000000005</v>
      </c>
    </row>
    <row r="16" spans="1:11" ht="18" customHeight="1" x14ac:dyDescent="0.25">
      <c r="A16" s="36"/>
      <c r="B16" s="8" t="s">
        <v>18</v>
      </c>
      <c r="C16" s="10"/>
      <c r="D16" s="10"/>
      <c r="E16" s="10"/>
      <c r="F16" s="12"/>
      <c r="G16" s="20"/>
      <c r="H16" s="170"/>
      <c r="I16" s="179"/>
      <c r="J16" s="179"/>
      <c r="K16" s="170"/>
    </row>
    <row r="17" spans="1:16" ht="72" customHeight="1" x14ac:dyDescent="0.25">
      <c r="A17" s="174" t="s">
        <v>162</v>
      </c>
      <c r="B17" s="203" t="s">
        <v>26</v>
      </c>
      <c r="C17" s="175"/>
      <c r="D17" s="176" t="s">
        <v>160</v>
      </c>
      <c r="E17" s="98" t="s">
        <v>157</v>
      </c>
      <c r="F17" s="205" t="s">
        <v>2</v>
      </c>
      <c r="G17" s="207">
        <v>79</v>
      </c>
      <c r="H17" s="14">
        <v>1.47E-2</v>
      </c>
      <c r="I17" s="198">
        <v>120</v>
      </c>
      <c r="J17" s="195" t="s">
        <v>218</v>
      </c>
      <c r="K17" s="150">
        <f>H17*I17+0.05</f>
        <v>1.8140000000000001</v>
      </c>
    </row>
    <row r="18" spans="1:16" ht="73.2" customHeight="1" x14ac:dyDescent="0.25">
      <c r="A18" s="177" t="s">
        <v>163</v>
      </c>
      <c r="B18" s="204"/>
      <c r="C18" s="178"/>
      <c r="D18" s="176" t="s">
        <v>161</v>
      </c>
      <c r="E18" s="102" t="s">
        <v>158</v>
      </c>
      <c r="F18" s="206"/>
      <c r="G18" s="208"/>
      <c r="H18" s="14">
        <v>1.49E-2</v>
      </c>
      <c r="I18" s="200"/>
      <c r="J18" s="197"/>
      <c r="K18" s="150">
        <f>H18*I17+0.05</f>
        <v>1.8380000000000001</v>
      </c>
    </row>
    <row r="19" spans="1:16" x14ac:dyDescent="0.25">
      <c r="A19" s="36"/>
      <c r="B19" s="8" t="s">
        <v>20</v>
      </c>
      <c r="C19" s="9"/>
      <c r="D19" s="9"/>
      <c r="E19" s="10"/>
      <c r="F19" s="11"/>
      <c r="G19" s="19"/>
      <c r="H19" s="179"/>
      <c r="I19" s="179"/>
      <c r="J19" s="179"/>
      <c r="K19" s="180"/>
    </row>
    <row r="20" spans="1:16" ht="48.6" customHeight="1" x14ac:dyDescent="0.25">
      <c r="A20" s="37">
        <v>24</v>
      </c>
      <c r="B20" s="203" t="s">
        <v>25</v>
      </c>
      <c r="C20" s="14"/>
      <c r="D20" s="15" t="s">
        <v>3</v>
      </c>
      <c r="E20" s="15" t="s">
        <v>164</v>
      </c>
      <c r="F20" s="198" t="s">
        <v>2</v>
      </c>
      <c r="G20" s="99">
        <v>102</v>
      </c>
      <c r="H20" s="14">
        <v>3.0450000000000001E-2</v>
      </c>
      <c r="I20" s="14">
        <v>100</v>
      </c>
      <c r="J20" s="149" t="s">
        <v>219</v>
      </c>
      <c r="K20" s="150">
        <f>H20*I20+0.05</f>
        <v>3.0949999999999998</v>
      </c>
    </row>
    <row r="21" spans="1:16" ht="45" customHeight="1" x14ac:dyDescent="0.25">
      <c r="A21" s="37">
        <v>25</v>
      </c>
      <c r="B21" s="209"/>
      <c r="C21" s="14"/>
      <c r="D21" s="15" t="s">
        <v>4</v>
      </c>
      <c r="E21" s="15" t="s">
        <v>165</v>
      </c>
      <c r="F21" s="199"/>
      <c r="G21" s="100">
        <v>79</v>
      </c>
      <c r="H21" s="14">
        <v>1.7350000000000001E-2</v>
      </c>
      <c r="I21" s="14">
        <v>100</v>
      </c>
      <c r="J21" s="149" t="s">
        <v>217</v>
      </c>
      <c r="K21" s="150">
        <f>H21*I21+0.05</f>
        <v>1.7850000000000001</v>
      </c>
    </row>
    <row r="22" spans="1:16" ht="48.6" customHeight="1" x14ac:dyDescent="0.25">
      <c r="A22" s="37">
        <v>26</v>
      </c>
      <c r="B22" s="209"/>
      <c r="C22" s="14"/>
      <c r="D22" s="15" t="s">
        <v>5</v>
      </c>
      <c r="E22" s="15" t="s">
        <v>166</v>
      </c>
      <c r="F22" s="199"/>
      <c r="G22" s="100">
        <v>125</v>
      </c>
      <c r="H22" s="14">
        <v>3.4500000000000003E-2</v>
      </c>
      <c r="I22" s="14">
        <v>100</v>
      </c>
      <c r="J22" s="149" t="s">
        <v>219</v>
      </c>
      <c r="K22" s="150">
        <f>H22*I22+0.05</f>
        <v>3.5</v>
      </c>
    </row>
    <row r="23" spans="1:16" ht="32.4" customHeight="1" x14ac:dyDescent="0.25">
      <c r="A23" s="37">
        <v>27</v>
      </c>
      <c r="B23" s="204"/>
      <c r="C23" s="14"/>
      <c r="D23" s="15" t="s">
        <v>6</v>
      </c>
      <c r="E23" s="15" t="s">
        <v>167</v>
      </c>
      <c r="F23" s="199"/>
      <c r="G23" s="100">
        <v>68</v>
      </c>
      <c r="H23" s="14">
        <v>8.1499999999999993E-3</v>
      </c>
      <c r="I23" s="14">
        <v>100</v>
      </c>
      <c r="J23" s="149" t="s">
        <v>220</v>
      </c>
      <c r="K23" s="150">
        <f>H23*I23+0.05</f>
        <v>0.86499999999999999</v>
      </c>
    </row>
    <row r="24" spans="1:16" ht="28.5" customHeight="1" x14ac:dyDescent="0.25">
      <c r="A24" s="37">
        <v>28</v>
      </c>
      <c r="B24" s="203" t="s">
        <v>16</v>
      </c>
      <c r="C24" s="227"/>
      <c r="D24" s="15" t="s">
        <v>9</v>
      </c>
      <c r="E24" s="15" t="s">
        <v>168</v>
      </c>
      <c r="F24" s="199"/>
      <c r="G24" s="100">
        <v>13</v>
      </c>
      <c r="H24" s="14">
        <v>6.2500000000000003E-3</v>
      </c>
    </row>
    <row r="25" spans="1:16" ht="22.5" customHeight="1" x14ac:dyDescent="0.25">
      <c r="A25" s="37">
        <v>29</v>
      </c>
      <c r="B25" s="204"/>
      <c r="C25" s="228"/>
      <c r="D25" s="15" t="s">
        <v>10</v>
      </c>
      <c r="E25" s="15" t="s">
        <v>169</v>
      </c>
      <c r="F25" s="200"/>
      <c r="G25" s="100">
        <v>16</v>
      </c>
      <c r="H25" s="14">
        <v>9.2499999999999995E-3</v>
      </c>
      <c r="I25" s="181"/>
      <c r="J25" s="182"/>
      <c r="K25" s="183"/>
    </row>
    <row r="26" spans="1:16" x14ac:dyDescent="0.25">
      <c r="A26" s="36"/>
      <c r="B26" s="8" t="s">
        <v>19</v>
      </c>
      <c r="C26" s="9"/>
      <c r="D26" s="9"/>
      <c r="E26" s="10"/>
      <c r="F26" s="11"/>
      <c r="G26" s="19"/>
      <c r="H26" s="179"/>
      <c r="I26" s="184"/>
      <c r="J26" s="184"/>
      <c r="K26" s="185"/>
    </row>
    <row r="27" spans="1:16" ht="30" customHeight="1" x14ac:dyDescent="0.25">
      <c r="A27" s="186" t="s">
        <v>188</v>
      </c>
      <c r="B27" s="203" t="s">
        <v>24</v>
      </c>
      <c r="C27" s="210"/>
      <c r="D27" s="225" t="s">
        <v>11</v>
      </c>
      <c r="E27" s="13" t="s">
        <v>23</v>
      </c>
      <c r="F27" s="198" t="s">
        <v>2</v>
      </c>
      <c r="G27" s="27">
        <v>2100</v>
      </c>
      <c r="H27" s="14">
        <v>0.46</v>
      </c>
    </row>
    <row r="28" spans="1:16" ht="40.200000000000003" customHeight="1" x14ac:dyDescent="0.25">
      <c r="A28" s="186" t="s">
        <v>189</v>
      </c>
      <c r="B28" s="209"/>
      <c r="C28" s="211"/>
      <c r="D28" s="226"/>
      <c r="E28" s="13" t="s">
        <v>41</v>
      </c>
      <c r="F28" s="199"/>
      <c r="G28" s="101">
        <v>2600</v>
      </c>
      <c r="H28" s="14" t="s">
        <v>222</v>
      </c>
    </row>
    <row r="29" spans="1:16" ht="25.95" customHeight="1" x14ac:dyDescent="0.25">
      <c r="A29" s="186" t="s">
        <v>190</v>
      </c>
      <c r="B29" s="209"/>
      <c r="C29" s="210"/>
      <c r="D29" s="225" t="s">
        <v>12</v>
      </c>
      <c r="E29" s="13" t="s">
        <v>46</v>
      </c>
      <c r="F29" s="199"/>
      <c r="G29" s="101">
        <v>3000</v>
      </c>
      <c r="H29" s="14" t="s">
        <v>223</v>
      </c>
    </row>
    <row r="30" spans="1:16" ht="36" customHeight="1" x14ac:dyDescent="0.25">
      <c r="A30" s="186" t="s">
        <v>191</v>
      </c>
      <c r="B30" s="209"/>
      <c r="C30" s="211"/>
      <c r="D30" s="226"/>
      <c r="E30" s="13" t="s">
        <v>47</v>
      </c>
      <c r="F30" s="200"/>
      <c r="G30" s="100">
        <v>3600</v>
      </c>
      <c r="H30" s="14" t="s">
        <v>224</v>
      </c>
      <c r="I30" s="181"/>
      <c r="J30" s="182"/>
      <c r="K30" s="183"/>
    </row>
    <row r="31" spans="1:16" ht="15.6" x14ac:dyDescent="0.25">
      <c r="A31" s="36"/>
      <c r="B31" s="8" t="s">
        <v>17</v>
      </c>
      <c r="C31" s="9"/>
      <c r="D31" s="9"/>
      <c r="E31" s="10"/>
      <c r="F31" s="11"/>
      <c r="G31" s="19"/>
      <c r="H31" s="179"/>
      <c r="I31" s="179"/>
      <c r="J31" s="179"/>
      <c r="K31" s="180"/>
    </row>
    <row r="32" spans="1:16" ht="42" customHeight="1" thickBot="1" x14ac:dyDescent="0.35">
      <c r="A32" s="38">
        <v>44</v>
      </c>
      <c r="B32" s="203" t="s">
        <v>201</v>
      </c>
      <c r="C32" s="22"/>
      <c r="D32" s="23" t="s">
        <v>13</v>
      </c>
      <c r="E32" s="23" t="s">
        <v>194</v>
      </c>
      <c r="F32" s="22" t="s">
        <v>2</v>
      </c>
      <c r="G32" s="28">
        <v>1500</v>
      </c>
      <c r="H32" s="14">
        <v>0.84699999999999998</v>
      </c>
      <c r="I32" s="149">
        <v>25</v>
      </c>
      <c r="J32" s="14" t="s">
        <v>221</v>
      </c>
      <c r="K32" s="150">
        <f>H32*I32+0.1</f>
        <v>21.275000000000002</v>
      </c>
      <c r="N32" s="151"/>
      <c r="O32" s="152"/>
      <c r="P32" s="152"/>
    </row>
    <row r="33" spans="1:16" ht="42" customHeight="1" thickBot="1" x14ac:dyDescent="0.3">
      <c r="A33" s="38">
        <v>45</v>
      </c>
      <c r="B33" s="229"/>
      <c r="C33" s="22"/>
      <c r="D33" s="23" t="s">
        <v>43</v>
      </c>
      <c r="E33" s="23" t="s">
        <v>192</v>
      </c>
      <c r="F33" s="22" t="s">
        <v>2</v>
      </c>
      <c r="G33" s="28">
        <v>1300</v>
      </c>
      <c r="H33" s="14">
        <v>0.84699999999999998</v>
      </c>
      <c r="I33" s="149"/>
      <c r="J33" s="14" t="s">
        <v>221</v>
      </c>
      <c r="K33" s="150"/>
      <c r="N33" s="153"/>
      <c r="O33" s="153"/>
      <c r="P33" s="153"/>
    </row>
    <row r="34" spans="1:16" ht="21" customHeight="1" thickBot="1" x14ac:dyDescent="0.3">
      <c r="A34" s="43"/>
      <c r="B34" s="44" t="s">
        <v>45</v>
      </c>
      <c r="C34" s="45"/>
      <c r="D34" s="45"/>
      <c r="E34" s="46"/>
      <c r="F34" s="47"/>
      <c r="G34" s="48"/>
      <c r="H34" s="179"/>
      <c r="I34" s="179"/>
      <c r="J34" s="179"/>
      <c r="K34" s="180"/>
      <c r="N34" s="153"/>
      <c r="O34" s="153"/>
      <c r="P34" s="153"/>
    </row>
    <row r="35" spans="1:16" ht="71.25" customHeight="1" x14ac:dyDescent="0.25">
      <c r="A35" s="49">
        <v>46</v>
      </c>
      <c r="B35" s="212" t="s">
        <v>202</v>
      </c>
      <c r="C35" s="148"/>
      <c r="D35" s="51" t="s">
        <v>195</v>
      </c>
      <c r="E35" s="212" t="s">
        <v>198</v>
      </c>
      <c r="F35" s="50" t="s">
        <v>2</v>
      </c>
      <c r="G35" s="52">
        <v>2200</v>
      </c>
      <c r="H35" s="14"/>
      <c r="I35" s="128" t="s">
        <v>226</v>
      </c>
      <c r="J35" s="14" t="s">
        <v>225</v>
      </c>
      <c r="K35" s="154">
        <f>0.03045*6+0.00815*5+0.847*1+0.05</f>
        <v>1.1204499999999999</v>
      </c>
      <c r="N35" s="153"/>
      <c r="O35" s="153"/>
      <c r="P35" s="153"/>
    </row>
    <row r="36" spans="1:16" ht="71.25" customHeight="1" x14ac:dyDescent="0.25">
      <c r="A36" s="37">
        <v>47</v>
      </c>
      <c r="B36" s="213"/>
      <c r="C36" s="146"/>
      <c r="D36" s="15" t="s">
        <v>196</v>
      </c>
      <c r="E36" s="213"/>
      <c r="F36" s="14" t="s">
        <v>2</v>
      </c>
      <c r="G36" s="100">
        <v>2400</v>
      </c>
      <c r="H36" s="14"/>
      <c r="I36" s="128" t="s">
        <v>227</v>
      </c>
      <c r="J36" s="14" t="s">
        <v>225</v>
      </c>
      <c r="K36" s="154">
        <f>0.03045*8+0.00815*6+0.847*1+0.05</f>
        <v>1.1895</v>
      </c>
      <c r="N36" s="153"/>
      <c r="O36" s="153"/>
      <c r="P36" s="153"/>
    </row>
    <row r="37" spans="1:16" ht="71.25" customHeight="1" thickBot="1" x14ac:dyDescent="0.35">
      <c r="A37" s="38">
        <v>48</v>
      </c>
      <c r="B37" s="214"/>
      <c r="C37" s="147"/>
      <c r="D37" s="23" t="s">
        <v>197</v>
      </c>
      <c r="E37" s="214"/>
      <c r="F37" s="22" t="s">
        <v>2</v>
      </c>
      <c r="G37" s="53">
        <v>4000</v>
      </c>
      <c r="H37" s="14"/>
      <c r="I37" s="128" t="s">
        <v>228</v>
      </c>
      <c r="J37" s="14" t="s">
        <v>225</v>
      </c>
      <c r="K37" s="154">
        <f>0.03045*10+0.00815*8+0.847*2+0.05</f>
        <v>2.1136999999999997</v>
      </c>
      <c r="M37" s="201"/>
      <c r="N37" s="202"/>
      <c r="O37" s="202"/>
    </row>
    <row r="38" spans="1:16" ht="71.25" customHeight="1" thickBot="1" x14ac:dyDescent="0.3">
      <c r="A38" s="104"/>
      <c r="B38" s="218" t="s">
        <v>200</v>
      </c>
      <c r="C38" s="219"/>
      <c r="D38" s="220"/>
      <c r="E38" s="221" t="s">
        <v>199</v>
      </c>
      <c r="F38" s="222"/>
      <c r="G38" s="223"/>
      <c r="M38" s="153"/>
      <c r="N38" s="153"/>
      <c r="O38" s="153"/>
    </row>
    <row r="39" spans="1:16" ht="71.25" customHeight="1" x14ac:dyDescent="0.25">
      <c r="A39" s="49">
        <v>49</v>
      </c>
      <c r="B39" s="212" t="s">
        <v>206</v>
      </c>
      <c r="C39" s="148"/>
      <c r="D39" s="51" t="s">
        <v>203</v>
      </c>
      <c r="E39" s="51" t="s">
        <v>198</v>
      </c>
      <c r="F39" s="50" t="s">
        <v>2</v>
      </c>
      <c r="G39" s="52">
        <v>2300</v>
      </c>
      <c r="H39" s="14"/>
      <c r="I39" s="128" t="s">
        <v>229</v>
      </c>
      <c r="J39" s="14" t="s">
        <v>225</v>
      </c>
      <c r="K39" s="154">
        <f>0.0345*6+0.00815*5+0.847*1+0.05</f>
        <v>1.1447499999999999</v>
      </c>
      <c r="M39" s="153"/>
      <c r="N39" s="153"/>
      <c r="O39" s="153"/>
    </row>
    <row r="40" spans="1:16" ht="71.25" customHeight="1" x14ac:dyDescent="0.25">
      <c r="A40" s="37">
        <v>50</v>
      </c>
      <c r="B40" s="213"/>
      <c r="C40" s="146"/>
      <c r="D40" s="15" t="s">
        <v>204</v>
      </c>
      <c r="E40" s="15" t="s">
        <v>198</v>
      </c>
      <c r="F40" s="14" t="s">
        <v>2</v>
      </c>
      <c r="G40" s="100">
        <v>2500</v>
      </c>
      <c r="H40" s="14"/>
      <c r="I40" s="128" t="s">
        <v>230</v>
      </c>
      <c r="J40" s="14" t="s">
        <v>225</v>
      </c>
      <c r="K40" s="154">
        <f>0.0345*8+0.00815*6+0.847*1+0.05</f>
        <v>1.2219</v>
      </c>
      <c r="M40" s="153"/>
      <c r="N40" s="153"/>
      <c r="O40" s="153"/>
    </row>
    <row r="41" spans="1:16" ht="71.25" customHeight="1" thickBot="1" x14ac:dyDescent="0.35">
      <c r="A41" s="38">
        <v>51</v>
      </c>
      <c r="B41" s="214"/>
      <c r="C41" s="147"/>
      <c r="D41" s="15" t="s">
        <v>205</v>
      </c>
      <c r="E41" s="23" t="s">
        <v>198</v>
      </c>
      <c r="F41" s="22" t="s">
        <v>2</v>
      </c>
      <c r="G41" s="53">
        <v>4100</v>
      </c>
      <c r="H41" s="14"/>
      <c r="I41" s="128" t="s">
        <v>231</v>
      </c>
      <c r="J41" s="14" t="s">
        <v>225</v>
      </c>
      <c r="K41" s="154">
        <f>0.0345*10+0.00815*8+0.847*2+0.05</f>
        <v>2.1541999999999999</v>
      </c>
      <c r="M41" s="201"/>
      <c r="N41" s="202"/>
      <c r="O41" s="202"/>
    </row>
    <row r="42" spans="1:16" ht="71.25" customHeight="1" thickBot="1" x14ac:dyDescent="0.3">
      <c r="A42" s="104"/>
      <c r="B42" s="218" t="s">
        <v>200</v>
      </c>
      <c r="C42" s="219"/>
      <c r="D42" s="220"/>
      <c r="E42" s="221" t="s">
        <v>199</v>
      </c>
      <c r="F42" s="222"/>
      <c r="G42" s="223"/>
      <c r="M42" s="153"/>
      <c r="N42" s="153"/>
      <c r="O42" s="153"/>
    </row>
    <row r="43" spans="1:16" ht="71.25" customHeight="1" x14ac:dyDescent="0.25">
      <c r="A43" s="49">
        <v>52</v>
      </c>
      <c r="B43" s="212" t="s">
        <v>213</v>
      </c>
      <c r="C43" s="148"/>
      <c r="D43" s="51" t="s">
        <v>209</v>
      </c>
      <c r="E43" s="51" t="s">
        <v>198</v>
      </c>
      <c r="F43" s="50" t="s">
        <v>2</v>
      </c>
      <c r="G43" s="52">
        <v>2000</v>
      </c>
      <c r="H43" s="14"/>
      <c r="I43" s="128" t="s">
        <v>232</v>
      </c>
      <c r="J43" s="14" t="s">
        <v>225</v>
      </c>
      <c r="K43" s="154">
        <f>0.01735*4+0.00815*5+0.847*1+0.05</f>
        <v>1.00715</v>
      </c>
      <c r="L43" s="103"/>
      <c r="M43" s="153"/>
      <c r="N43" s="153"/>
      <c r="O43" s="153"/>
    </row>
    <row r="44" spans="1:16" ht="71.25" customHeight="1" x14ac:dyDescent="0.25">
      <c r="A44" s="37">
        <v>53</v>
      </c>
      <c r="B44" s="213"/>
      <c r="C44" s="146"/>
      <c r="D44" s="15" t="s">
        <v>210</v>
      </c>
      <c r="E44" s="15" t="s">
        <v>198</v>
      </c>
      <c r="F44" s="14" t="s">
        <v>2</v>
      </c>
      <c r="G44" s="100">
        <v>2200</v>
      </c>
      <c r="H44" s="14"/>
      <c r="I44" s="128" t="s">
        <v>233</v>
      </c>
      <c r="J44" s="14" t="s">
        <v>225</v>
      </c>
      <c r="K44" s="154">
        <f>0.01735*5+0.00815*6+0.847*1+0.05</f>
        <v>1.0326500000000001</v>
      </c>
      <c r="M44" s="153"/>
      <c r="N44" s="153"/>
      <c r="O44" s="153"/>
      <c r="P44" s="155"/>
    </row>
    <row r="45" spans="1:16" ht="71.25" customHeight="1" thickBot="1" x14ac:dyDescent="0.3">
      <c r="A45" s="38">
        <v>54</v>
      </c>
      <c r="B45" s="214"/>
      <c r="C45" s="147"/>
      <c r="D45" s="23" t="s">
        <v>211</v>
      </c>
      <c r="E45" s="23" t="s">
        <v>198</v>
      </c>
      <c r="F45" s="22" t="s">
        <v>2</v>
      </c>
      <c r="G45" s="53">
        <v>3800</v>
      </c>
      <c r="H45" s="14"/>
      <c r="I45" s="128" t="s">
        <v>234</v>
      </c>
      <c r="J45" s="14" t="s">
        <v>225</v>
      </c>
      <c r="K45" s="154">
        <f>0.01735*7+0.00815*8+0.847*2+0.05</f>
        <v>1.93065</v>
      </c>
      <c r="M45" s="153"/>
      <c r="N45" s="153"/>
      <c r="O45" s="153"/>
    </row>
    <row r="46" spans="1:16" ht="71.25" customHeight="1" thickBot="1" x14ac:dyDescent="0.3">
      <c r="A46" s="142"/>
      <c r="B46" s="218" t="s">
        <v>200</v>
      </c>
      <c r="C46" s="219"/>
      <c r="D46" s="220"/>
      <c r="E46" s="221" t="s">
        <v>199</v>
      </c>
      <c r="F46" s="222"/>
      <c r="G46" s="223"/>
    </row>
  </sheetData>
  <mergeCells count="39">
    <mergeCell ref="B43:B45"/>
    <mergeCell ref="B38:D38"/>
    <mergeCell ref="E38:G38"/>
    <mergeCell ref="B42:D42"/>
    <mergeCell ref="E42:G42"/>
    <mergeCell ref="A1:D1"/>
    <mergeCell ref="B10:B13"/>
    <mergeCell ref="C10:C13"/>
    <mergeCell ref="B46:D46"/>
    <mergeCell ref="E46:G46"/>
    <mergeCell ref="B5:B8"/>
    <mergeCell ref="G5:G8"/>
    <mergeCell ref="F5:F8"/>
    <mergeCell ref="F10:F13"/>
    <mergeCell ref="F20:F25"/>
    <mergeCell ref="D27:D28"/>
    <mergeCell ref="F27:F30"/>
    <mergeCell ref="D29:D30"/>
    <mergeCell ref="C24:C25"/>
    <mergeCell ref="B24:B25"/>
    <mergeCell ref="B32:B33"/>
    <mergeCell ref="M41:O41"/>
    <mergeCell ref="B17:B18"/>
    <mergeCell ref="F17:F18"/>
    <mergeCell ref="G17:G18"/>
    <mergeCell ref="I17:I18"/>
    <mergeCell ref="J17:J18"/>
    <mergeCell ref="B27:B30"/>
    <mergeCell ref="C27:C28"/>
    <mergeCell ref="B20:B23"/>
    <mergeCell ref="C29:C30"/>
    <mergeCell ref="B35:B37"/>
    <mergeCell ref="E35:E37"/>
    <mergeCell ref="B39:B41"/>
    <mergeCell ref="J10:J13"/>
    <mergeCell ref="J5:J8"/>
    <mergeCell ref="I5:I8"/>
    <mergeCell ref="I10:I13"/>
    <mergeCell ref="M37:O37"/>
  </mergeCells>
  <hyperlinks>
    <hyperlink ref="F1" r:id="rId1"/>
    <hyperlink ref="E46:G46" location="комплекты_состав!A1" display="комплекты_состав!A1"/>
    <hyperlink ref="E42:G42" location="комплекты_состав!A1" display="комплекты_состав!A1"/>
    <hyperlink ref="E38:G38" location="комплекты_состав!A1" display="комплекты_состав!A1"/>
  </hyperlinks>
  <printOptions horizontalCentered="1"/>
  <pageMargins left="0.19685039370078741" right="0.19685039370078741" top="0.23622047244094491" bottom="0.19685039370078741" header="0.11811023622047245" footer="0.19685039370078741"/>
  <pageSetup paperSize="9" scale="65" fitToHeight="2" orientation="portrait" r:id="rId2"/>
  <ignoredErrors>
    <ignoredError sqref="A17" twoDigitTextYear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zoomScale="85" zoomScaleNormal="85" workbookViewId="0">
      <selection activeCell="I4" sqref="I4"/>
    </sheetView>
  </sheetViews>
  <sheetFormatPr defaultColWidth="8.88671875" defaultRowHeight="13.8" x14ac:dyDescent="0.25"/>
  <cols>
    <col min="1" max="1" width="3" style="7" bestFit="1" customWidth="1"/>
    <col min="2" max="2" width="13" style="2" bestFit="1" customWidth="1"/>
    <col min="3" max="3" width="28.109375" style="4" customWidth="1"/>
    <col min="4" max="4" width="21.33203125" style="3" customWidth="1"/>
    <col min="5" max="5" width="24.6640625" style="5" customWidth="1"/>
    <col min="6" max="6" width="17.88671875" style="6" customWidth="1"/>
    <col min="7" max="7" width="5.6640625" style="3" customWidth="1"/>
    <col min="8" max="8" width="12.6640625" style="2" customWidth="1"/>
    <col min="9" max="9" width="8.88671875" style="3" customWidth="1"/>
    <col min="10" max="10" width="13.5546875" style="3" customWidth="1"/>
    <col min="11" max="11" width="14.109375" style="3" customWidth="1"/>
    <col min="12" max="12" width="9.6640625" style="3" customWidth="1"/>
    <col min="13" max="16384" width="8.88671875" style="3"/>
  </cols>
  <sheetData>
    <row r="1" spans="1:12" ht="69" customHeight="1" x14ac:dyDescent="0.35">
      <c r="A1" s="35"/>
      <c r="B1" s="172" t="s">
        <v>22</v>
      </c>
      <c r="C1" s="171"/>
      <c r="D1" s="171"/>
      <c r="E1" s="171"/>
      <c r="F1" s="25"/>
      <c r="H1" s="24"/>
      <c r="I1" s="107"/>
      <c r="J1" s="107"/>
      <c r="K1" s="105" t="s">
        <v>14</v>
      </c>
      <c r="L1" s="107"/>
    </row>
    <row r="2" spans="1:12" ht="17.100000000000001" customHeight="1" x14ac:dyDescent="0.25">
      <c r="A2" s="35"/>
      <c r="B2" s="24"/>
      <c r="C2" s="106"/>
      <c r="D2" s="107"/>
      <c r="E2" s="108"/>
      <c r="F2" s="109"/>
      <c r="G2" s="107"/>
      <c r="H2" s="107"/>
      <c r="I2" s="107"/>
      <c r="J2" s="107"/>
      <c r="K2" s="173" t="s">
        <v>235</v>
      </c>
      <c r="L2" s="107"/>
    </row>
    <row r="3" spans="1:12" ht="51.75" customHeight="1" x14ac:dyDescent="0.25">
      <c r="A3" s="139" t="s">
        <v>0</v>
      </c>
      <c r="B3" s="140" t="s">
        <v>92</v>
      </c>
      <c r="C3" s="140" t="s">
        <v>93</v>
      </c>
      <c r="D3" s="140" t="s">
        <v>94</v>
      </c>
      <c r="E3" s="140" t="s">
        <v>159</v>
      </c>
      <c r="F3" s="139" t="s">
        <v>152</v>
      </c>
      <c r="G3" s="140" t="s">
        <v>8</v>
      </c>
      <c r="H3" s="140" t="s">
        <v>153</v>
      </c>
      <c r="I3" s="162" t="s">
        <v>236</v>
      </c>
      <c r="J3" s="162" t="s">
        <v>214</v>
      </c>
      <c r="K3" s="162" t="s">
        <v>215</v>
      </c>
      <c r="L3" s="162" t="s">
        <v>216</v>
      </c>
    </row>
    <row r="4" spans="1:12" x14ac:dyDescent="0.25">
      <c r="A4" s="123"/>
      <c r="B4" s="111"/>
      <c r="C4" s="112" t="s">
        <v>37</v>
      </c>
      <c r="D4" s="124"/>
      <c r="E4" s="124"/>
      <c r="F4" s="125"/>
      <c r="G4" s="111"/>
      <c r="H4" s="157"/>
      <c r="I4" s="164"/>
      <c r="J4" s="11"/>
      <c r="K4" s="11"/>
      <c r="L4" s="165"/>
    </row>
    <row r="5" spans="1:12" ht="39" customHeight="1" x14ac:dyDescent="0.25">
      <c r="A5" s="16">
        <v>1</v>
      </c>
      <c r="B5" s="116">
        <v>100941</v>
      </c>
      <c r="C5" s="117" t="s">
        <v>95</v>
      </c>
      <c r="D5" s="120"/>
      <c r="E5" s="118" t="s">
        <v>31</v>
      </c>
      <c r="F5" s="16" t="s">
        <v>28</v>
      </c>
      <c r="G5" s="14" t="s">
        <v>2</v>
      </c>
      <c r="H5" s="119">
        <v>36</v>
      </c>
      <c r="I5" s="97">
        <v>1.2999999999999999E-2</v>
      </c>
      <c r="J5" s="97">
        <v>250</v>
      </c>
      <c r="K5" s="158" t="s">
        <v>217</v>
      </c>
      <c r="L5" s="159">
        <f t="shared" ref="L5:L8" si="0">I5*J5</f>
        <v>3.25</v>
      </c>
    </row>
    <row r="6" spans="1:12" ht="34.200000000000003" x14ac:dyDescent="0.25">
      <c r="A6" s="16">
        <v>2</v>
      </c>
      <c r="B6" s="116">
        <v>100942</v>
      </c>
      <c r="C6" s="117" t="s">
        <v>96</v>
      </c>
      <c r="D6" s="120"/>
      <c r="E6" s="118" t="s">
        <v>32</v>
      </c>
      <c r="F6" s="16" t="s">
        <v>29</v>
      </c>
      <c r="G6" s="14" t="s">
        <v>2</v>
      </c>
      <c r="H6" s="119">
        <v>36</v>
      </c>
      <c r="I6" s="14">
        <v>1.47E-2</v>
      </c>
      <c r="J6" s="14">
        <v>250</v>
      </c>
      <c r="K6" s="149" t="s">
        <v>217</v>
      </c>
      <c r="L6" s="150">
        <f t="shared" si="0"/>
        <v>3.6749999999999998</v>
      </c>
    </row>
    <row r="7" spans="1:12" ht="34.200000000000003" x14ac:dyDescent="0.25">
      <c r="A7" s="16">
        <v>3</v>
      </c>
      <c r="B7" s="116">
        <v>100939</v>
      </c>
      <c r="C7" s="117" t="s">
        <v>97</v>
      </c>
      <c r="D7" s="120"/>
      <c r="E7" s="118" t="s">
        <v>33</v>
      </c>
      <c r="F7" s="16" t="s">
        <v>30</v>
      </c>
      <c r="G7" s="14" t="s">
        <v>2</v>
      </c>
      <c r="H7" s="119">
        <v>36</v>
      </c>
      <c r="I7" s="14">
        <v>1.61E-2</v>
      </c>
      <c r="J7" s="14">
        <v>250</v>
      </c>
      <c r="K7" s="149" t="s">
        <v>217</v>
      </c>
      <c r="L7" s="150">
        <f t="shared" si="0"/>
        <v>4.0250000000000004</v>
      </c>
    </row>
    <row r="8" spans="1:12" ht="37.200000000000003" customHeight="1" x14ac:dyDescent="0.25">
      <c r="A8" s="16">
        <v>4</v>
      </c>
      <c r="B8" s="116">
        <v>100940</v>
      </c>
      <c r="C8" s="117" t="s">
        <v>98</v>
      </c>
      <c r="D8" s="121"/>
      <c r="E8" s="118" t="s">
        <v>34</v>
      </c>
      <c r="F8" s="16" t="s">
        <v>35</v>
      </c>
      <c r="G8" s="14" t="s">
        <v>2</v>
      </c>
      <c r="H8" s="119">
        <v>36</v>
      </c>
      <c r="I8" s="14">
        <v>1.8100000000000002E-2</v>
      </c>
      <c r="J8" s="14">
        <v>250</v>
      </c>
      <c r="K8" s="149" t="s">
        <v>217</v>
      </c>
      <c r="L8" s="150">
        <f t="shared" si="0"/>
        <v>4.5250000000000004</v>
      </c>
    </row>
    <row r="9" spans="1:12" x14ac:dyDescent="0.25">
      <c r="A9" s="110"/>
      <c r="B9" s="111"/>
      <c r="C9" s="112" t="s">
        <v>99</v>
      </c>
      <c r="D9" s="122"/>
      <c r="E9" s="113"/>
      <c r="F9" s="114"/>
      <c r="G9" s="115"/>
      <c r="H9" s="161"/>
      <c r="I9" s="168"/>
      <c r="J9" s="163"/>
      <c r="K9" s="163"/>
      <c r="L9" s="169"/>
    </row>
    <row r="10" spans="1:12" ht="37.200000000000003" customHeight="1" x14ac:dyDescent="0.25">
      <c r="A10" s="16">
        <v>5</v>
      </c>
      <c r="B10" s="116">
        <v>101244</v>
      </c>
      <c r="C10" s="117" t="s">
        <v>100</v>
      </c>
      <c r="D10" s="120"/>
      <c r="E10" s="118" t="s">
        <v>38</v>
      </c>
      <c r="F10" s="16" t="s">
        <v>28</v>
      </c>
      <c r="G10" s="14" t="s">
        <v>2</v>
      </c>
      <c r="H10" s="119">
        <v>10</v>
      </c>
      <c r="I10" s="97">
        <v>1.2999999999999999E-2</v>
      </c>
      <c r="J10" s="97">
        <v>250</v>
      </c>
      <c r="K10" s="158" t="s">
        <v>217</v>
      </c>
      <c r="L10" s="159">
        <f t="shared" ref="L10:L13" si="1">I10*J10</f>
        <v>3.25</v>
      </c>
    </row>
    <row r="11" spans="1:12" ht="37.200000000000003" customHeight="1" x14ac:dyDescent="0.25">
      <c r="A11" s="16">
        <v>6</v>
      </c>
      <c r="B11" s="116">
        <v>101242</v>
      </c>
      <c r="C11" s="117" t="s">
        <v>101</v>
      </c>
      <c r="D11" s="120"/>
      <c r="E11" s="118" t="s">
        <v>39</v>
      </c>
      <c r="F11" s="16" t="s">
        <v>29</v>
      </c>
      <c r="G11" s="14" t="s">
        <v>2</v>
      </c>
      <c r="H11" s="119">
        <v>11</v>
      </c>
      <c r="I11" s="14">
        <v>1.47E-2</v>
      </c>
      <c r="J11" s="14">
        <v>250</v>
      </c>
      <c r="K11" s="149" t="s">
        <v>217</v>
      </c>
      <c r="L11" s="150">
        <f t="shared" si="1"/>
        <v>3.6749999999999998</v>
      </c>
    </row>
    <row r="12" spans="1:12" ht="37.200000000000003" customHeight="1" x14ac:dyDescent="0.25">
      <c r="A12" s="16">
        <v>7</v>
      </c>
      <c r="B12" s="116">
        <v>102004</v>
      </c>
      <c r="C12" s="117" t="s">
        <v>102</v>
      </c>
      <c r="D12" s="120"/>
      <c r="E12" s="118" t="s">
        <v>40</v>
      </c>
      <c r="F12" s="16" t="s">
        <v>30</v>
      </c>
      <c r="G12" s="14" t="s">
        <v>2</v>
      </c>
      <c r="H12" s="119">
        <v>11</v>
      </c>
      <c r="I12" s="14">
        <v>1.61E-2</v>
      </c>
      <c r="J12" s="14">
        <v>250</v>
      </c>
      <c r="K12" s="149" t="s">
        <v>217</v>
      </c>
      <c r="L12" s="150">
        <f t="shared" si="1"/>
        <v>4.0250000000000004</v>
      </c>
    </row>
    <row r="13" spans="1:12" ht="37.200000000000003" customHeight="1" x14ac:dyDescent="0.25">
      <c r="A13" s="16">
        <v>8</v>
      </c>
      <c r="B13" s="116">
        <v>101243</v>
      </c>
      <c r="C13" s="117" t="s">
        <v>103</v>
      </c>
      <c r="D13" s="121"/>
      <c r="E13" s="118" t="s">
        <v>42</v>
      </c>
      <c r="F13" s="16" t="s">
        <v>35</v>
      </c>
      <c r="G13" s="14" t="s">
        <v>2</v>
      </c>
      <c r="H13" s="119">
        <v>12</v>
      </c>
      <c r="I13" s="14">
        <v>1.8100000000000002E-2</v>
      </c>
      <c r="J13" s="14">
        <v>250</v>
      </c>
      <c r="K13" s="149" t="s">
        <v>217</v>
      </c>
      <c r="L13" s="150">
        <f t="shared" si="1"/>
        <v>4.5250000000000004</v>
      </c>
    </row>
    <row r="14" spans="1:12" x14ac:dyDescent="0.25">
      <c r="A14" s="123"/>
      <c r="B14" s="124"/>
      <c r="C14" s="112" t="s">
        <v>7</v>
      </c>
      <c r="D14" s="124"/>
      <c r="E14" s="124"/>
      <c r="F14" s="125"/>
      <c r="G14" s="111"/>
      <c r="H14" s="161"/>
      <c r="I14" s="168"/>
      <c r="J14" s="163"/>
      <c r="K14" s="163"/>
      <c r="L14" s="169"/>
    </row>
    <row r="15" spans="1:12" ht="55.95" customHeight="1" x14ac:dyDescent="0.25">
      <c r="A15" s="16">
        <v>9</v>
      </c>
      <c r="B15" s="116">
        <v>6255</v>
      </c>
      <c r="C15" s="42" t="s">
        <v>104</v>
      </c>
      <c r="D15" s="126"/>
      <c r="E15" s="15" t="s">
        <v>156</v>
      </c>
      <c r="F15" s="16" t="s">
        <v>36</v>
      </c>
      <c r="G15" s="14" t="s">
        <v>2</v>
      </c>
      <c r="H15" s="119">
        <v>5</v>
      </c>
      <c r="I15" s="14">
        <v>3.3600000000000001E-3</v>
      </c>
      <c r="J15" s="14">
        <v>150</v>
      </c>
      <c r="K15" s="149" t="s">
        <v>217</v>
      </c>
      <c r="L15" s="150">
        <f>I15*J15</f>
        <v>0.504</v>
      </c>
    </row>
    <row r="16" spans="1:12" ht="18" customHeight="1" x14ac:dyDescent="0.25">
      <c r="A16" s="124"/>
      <c r="B16" s="124"/>
      <c r="C16" s="112" t="s">
        <v>105</v>
      </c>
      <c r="D16" s="125"/>
      <c r="E16" s="125"/>
      <c r="F16" s="125"/>
      <c r="G16" s="127"/>
      <c r="H16" s="160"/>
      <c r="I16" s="166"/>
      <c r="J16" s="12"/>
      <c r="K16" s="12"/>
      <c r="L16" s="167"/>
    </row>
    <row r="17" spans="1:12" ht="60.6" customHeight="1" x14ac:dyDescent="0.25">
      <c r="A17" s="16">
        <v>10</v>
      </c>
      <c r="B17" s="116">
        <v>100314</v>
      </c>
      <c r="C17" s="42" t="s">
        <v>106</v>
      </c>
      <c r="D17" s="126"/>
      <c r="E17" s="15" t="s">
        <v>107</v>
      </c>
      <c r="F17" s="15" t="s">
        <v>157</v>
      </c>
      <c r="G17" s="128" t="s">
        <v>2</v>
      </c>
      <c r="H17" s="119">
        <v>79</v>
      </c>
      <c r="I17" s="97">
        <v>1.47E-2</v>
      </c>
      <c r="J17" s="97">
        <v>120</v>
      </c>
      <c r="K17" s="158" t="s">
        <v>218</v>
      </c>
      <c r="L17" s="159">
        <f>I17*J17</f>
        <v>1.764</v>
      </c>
    </row>
    <row r="18" spans="1:12" ht="62.4" customHeight="1" x14ac:dyDescent="0.25">
      <c r="A18" s="16">
        <v>11</v>
      </c>
      <c r="B18" s="116">
        <v>100933</v>
      </c>
      <c r="C18" s="42" t="s">
        <v>108</v>
      </c>
      <c r="D18" s="126"/>
      <c r="E18" s="15" t="s">
        <v>109</v>
      </c>
      <c r="F18" s="15" t="s">
        <v>157</v>
      </c>
      <c r="G18" s="128" t="s">
        <v>2</v>
      </c>
      <c r="H18" s="119">
        <v>79</v>
      </c>
      <c r="I18" s="14">
        <v>1.47E-2</v>
      </c>
      <c r="J18" s="14">
        <v>120</v>
      </c>
      <c r="K18" s="149" t="s">
        <v>218</v>
      </c>
      <c r="L18" s="150">
        <f t="shared" ref="L18:L23" si="2">I18*J18</f>
        <v>1.764</v>
      </c>
    </row>
    <row r="19" spans="1:12" ht="61.2" customHeight="1" x14ac:dyDescent="0.25">
      <c r="A19" s="16">
        <v>12</v>
      </c>
      <c r="B19" s="116">
        <v>13378</v>
      </c>
      <c r="C19" s="42" t="s">
        <v>110</v>
      </c>
      <c r="D19" s="126"/>
      <c r="E19" s="15" t="s">
        <v>111</v>
      </c>
      <c r="F19" s="15" t="s">
        <v>157</v>
      </c>
      <c r="G19" s="128" t="s">
        <v>2</v>
      </c>
      <c r="H19" s="119">
        <v>79</v>
      </c>
      <c r="I19" s="14">
        <v>1.47E-2</v>
      </c>
      <c r="J19" s="14">
        <v>120</v>
      </c>
      <c r="K19" s="149" t="s">
        <v>218</v>
      </c>
      <c r="L19" s="150">
        <f t="shared" si="2"/>
        <v>1.764</v>
      </c>
    </row>
    <row r="20" spans="1:12" ht="62.4" customHeight="1" x14ac:dyDescent="0.25">
      <c r="A20" s="16">
        <v>13</v>
      </c>
      <c r="B20" s="116">
        <v>100313</v>
      </c>
      <c r="C20" s="42" t="s">
        <v>112</v>
      </c>
      <c r="D20" s="126"/>
      <c r="E20" s="15" t="s">
        <v>113</v>
      </c>
      <c r="F20" s="15" t="s">
        <v>157</v>
      </c>
      <c r="G20" s="128" t="s">
        <v>2</v>
      </c>
      <c r="H20" s="119">
        <v>79</v>
      </c>
      <c r="I20" s="14">
        <v>1.47E-2</v>
      </c>
      <c r="J20" s="14">
        <v>120</v>
      </c>
      <c r="K20" s="149" t="s">
        <v>218</v>
      </c>
      <c r="L20" s="150">
        <f t="shared" si="2"/>
        <v>1.764</v>
      </c>
    </row>
    <row r="21" spans="1:12" ht="65.25" customHeight="1" x14ac:dyDescent="0.25">
      <c r="A21" s="16">
        <v>14</v>
      </c>
      <c r="B21" s="116">
        <v>101180</v>
      </c>
      <c r="C21" s="42" t="s">
        <v>114</v>
      </c>
      <c r="D21" s="126"/>
      <c r="E21" s="15" t="s">
        <v>115</v>
      </c>
      <c r="F21" s="15" t="s">
        <v>157</v>
      </c>
      <c r="G21" s="128" t="s">
        <v>2</v>
      </c>
      <c r="H21" s="119">
        <v>79</v>
      </c>
      <c r="I21" s="14">
        <v>1.47E-2</v>
      </c>
      <c r="J21" s="14">
        <v>120</v>
      </c>
      <c r="K21" s="149" t="s">
        <v>218</v>
      </c>
      <c r="L21" s="150">
        <f t="shared" si="2"/>
        <v>1.764</v>
      </c>
    </row>
    <row r="22" spans="1:12" ht="58.2" customHeight="1" x14ac:dyDescent="0.25">
      <c r="A22" s="16">
        <v>15</v>
      </c>
      <c r="B22" s="116">
        <v>8343</v>
      </c>
      <c r="C22" s="42" t="s">
        <v>116</v>
      </c>
      <c r="D22" s="126"/>
      <c r="E22" s="15" t="s">
        <v>117</v>
      </c>
      <c r="F22" s="15" t="s">
        <v>157</v>
      </c>
      <c r="G22" s="128" t="s">
        <v>2</v>
      </c>
      <c r="H22" s="119">
        <v>79</v>
      </c>
      <c r="I22" s="14">
        <v>1.47E-2</v>
      </c>
      <c r="J22" s="14">
        <v>120</v>
      </c>
      <c r="K22" s="149" t="s">
        <v>218</v>
      </c>
      <c r="L22" s="150">
        <f t="shared" si="2"/>
        <v>1.764</v>
      </c>
    </row>
    <row r="23" spans="1:12" ht="53.4" customHeight="1" x14ac:dyDescent="0.25">
      <c r="A23" s="16">
        <v>16</v>
      </c>
      <c r="B23" s="116">
        <v>13377</v>
      </c>
      <c r="C23" s="42" t="s">
        <v>118</v>
      </c>
      <c r="D23" s="126"/>
      <c r="E23" s="15" t="s">
        <v>119</v>
      </c>
      <c r="F23" s="15" t="s">
        <v>157</v>
      </c>
      <c r="G23" s="128" t="s">
        <v>2</v>
      </c>
      <c r="H23" s="119">
        <v>79</v>
      </c>
      <c r="I23" s="14">
        <v>1.47E-2</v>
      </c>
      <c r="J23" s="14">
        <v>120</v>
      </c>
      <c r="K23" s="149" t="s">
        <v>218</v>
      </c>
      <c r="L23" s="150">
        <f t="shared" si="2"/>
        <v>1.764</v>
      </c>
    </row>
    <row r="24" spans="1:12" ht="58.2" customHeight="1" x14ac:dyDescent="0.25">
      <c r="A24" s="16">
        <v>17</v>
      </c>
      <c r="B24" s="116">
        <v>7519</v>
      </c>
      <c r="C24" s="42" t="s">
        <v>120</v>
      </c>
      <c r="D24" s="126"/>
      <c r="E24" s="15" t="s">
        <v>121</v>
      </c>
      <c r="F24" s="15" t="s">
        <v>158</v>
      </c>
      <c r="G24" s="128" t="s">
        <v>2</v>
      </c>
      <c r="H24" s="119">
        <v>79</v>
      </c>
      <c r="I24" s="14">
        <v>1.49E-2</v>
      </c>
      <c r="J24" s="14">
        <v>120</v>
      </c>
      <c r="K24" s="149" t="s">
        <v>218</v>
      </c>
      <c r="L24" s="150">
        <f t="shared" ref="L24:L30" si="3">I24*J24</f>
        <v>1.788</v>
      </c>
    </row>
    <row r="25" spans="1:12" ht="60" customHeight="1" x14ac:dyDescent="0.25">
      <c r="A25" s="16">
        <v>18</v>
      </c>
      <c r="B25" s="116">
        <v>100932</v>
      </c>
      <c r="C25" s="42" t="s">
        <v>122</v>
      </c>
      <c r="D25" s="126"/>
      <c r="E25" s="15" t="s">
        <v>123</v>
      </c>
      <c r="F25" s="15" t="s">
        <v>158</v>
      </c>
      <c r="G25" s="128" t="s">
        <v>2</v>
      </c>
      <c r="H25" s="119">
        <v>79</v>
      </c>
      <c r="I25" s="14">
        <v>1.49E-2</v>
      </c>
      <c r="J25" s="14">
        <v>120</v>
      </c>
      <c r="K25" s="149" t="s">
        <v>218</v>
      </c>
      <c r="L25" s="150">
        <f t="shared" si="3"/>
        <v>1.788</v>
      </c>
    </row>
    <row r="26" spans="1:12" ht="57" customHeight="1" x14ac:dyDescent="0.25">
      <c r="A26" s="16">
        <v>19</v>
      </c>
      <c r="B26" s="116">
        <v>1413</v>
      </c>
      <c r="C26" s="42" t="s">
        <v>124</v>
      </c>
      <c r="D26" s="126"/>
      <c r="E26" s="15" t="s">
        <v>125</v>
      </c>
      <c r="F26" s="15" t="s">
        <v>158</v>
      </c>
      <c r="G26" s="128" t="s">
        <v>2</v>
      </c>
      <c r="H26" s="119">
        <v>79</v>
      </c>
      <c r="I26" s="14">
        <v>1.49E-2</v>
      </c>
      <c r="J26" s="14">
        <v>120</v>
      </c>
      <c r="K26" s="149" t="s">
        <v>218</v>
      </c>
      <c r="L26" s="150">
        <f t="shared" si="3"/>
        <v>1.788</v>
      </c>
    </row>
    <row r="27" spans="1:12" ht="54" customHeight="1" x14ac:dyDescent="0.25">
      <c r="A27" s="16">
        <v>20</v>
      </c>
      <c r="B27" s="116">
        <v>7451</v>
      </c>
      <c r="C27" s="42" t="s">
        <v>126</v>
      </c>
      <c r="D27" s="126"/>
      <c r="E27" s="15" t="s">
        <v>127</v>
      </c>
      <c r="F27" s="15" t="s">
        <v>158</v>
      </c>
      <c r="G27" s="128" t="s">
        <v>2</v>
      </c>
      <c r="H27" s="119">
        <v>79</v>
      </c>
      <c r="I27" s="14">
        <v>1.49E-2</v>
      </c>
      <c r="J27" s="14">
        <v>120</v>
      </c>
      <c r="K27" s="149" t="s">
        <v>218</v>
      </c>
      <c r="L27" s="150">
        <f t="shared" si="3"/>
        <v>1.788</v>
      </c>
    </row>
    <row r="28" spans="1:12" ht="59.4" customHeight="1" x14ac:dyDescent="0.25">
      <c r="A28" s="16">
        <v>21</v>
      </c>
      <c r="B28" s="116">
        <v>101179</v>
      </c>
      <c r="C28" s="42" t="s">
        <v>128</v>
      </c>
      <c r="D28" s="126"/>
      <c r="E28" s="15" t="s">
        <v>129</v>
      </c>
      <c r="F28" s="15" t="s">
        <v>158</v>
      </c>
      <c r="G28" s="128" t="s">
        <v>2</v>
      </c>
      <c r="H28" s="119">
        <v>79</v>
      </c>
      <c r="I28" s="14">
        <v>1.49E-2</v>
      </c>
      <c r="J28" s="14">
        <v>120</v>
      </c>
      <c r="K28" s="149" t="s">
        <v>218</v>
      </c>
      <c r="L28" s="150">
        <f t="shared" si="3"/>
        <v>1.788</v>
      </c>
    </row>
    <row r="29" spans="1:12" ht="55.95" customHeight="1" x14ac:dyDescent="0.25">
      <c r="A29" s="16">
        <v>22</v>
      </c>
      <c r="B29" s="116">
        <v>10144</v>
      </c>
      <c r="C29" s="42" t="s">
        <v>130</v>
      </c>
      <c r="D29" s="126"/>
      <c r="E29" s="15" t="s">
        <v>131</v>
      </c>
      <c r="F29" s="15" t="s">
        <v>158</v>
      </c>
      <c r="G29" s="128" t="s">
        <v>2</v>
      </c>
      <c r="H29" s="119">
        <v>79</v>
      </c>
      <c r="I29" s="14">
        <v>1.49E-2</v>
      </c>
      <c r="J29" s="14">
        <v>120</v>
      </c>
      <c r="K29" s="149" t="s">
        <v>218</v>
      </c>
      <c r="L29" s="150">
        <f t="shared" si="3"/>
        <v>1.788</v>
      </c>
    </row>
    <row r="30" spans="1:12" ht="58.2" customHeight="1" x14ac:dyDescent="0.25">
      <c r="A30" s="16">
        <v>23</v>
      </c>
      <c r="B30" s="116">
        <v>13072</v>
      </c>
      <c r="C30" s="42" t="s">
        <v>132</v>
      </c>
      <c r="D30" s="126"/>
      <c r="E30" s="15" t="s">
        <v>133</v>
      </c>
      <c r="F30" s="15" t="s">
        <v>158</v>
      </c>
      <c r="G30" s="128" t="s">
        <v>2</v>
      </c>
      <c r="H30" s="119">
        <v>79</v>
      </c>
      <c r="I30" s="14">
        <v>1.49E-2</v>
      </c>
      <c r="J30" s="14">
        <v>120</v>
      </c>
      <c r="K30" s="149" t="s">
        <v>218</v>
      </c>
      <c r="L30" s="150">
        <f t="shared" si="3"/>
        <v>1.788</v>
      </c>
    </row>
    <row r="31" spans="1:12" x14ac:dyDescent="0.25">
      <c r="A31" s="123"/>
      <c r="B31" s="124"/>
      <c r="C31" s="112" t="s">
        <v>20</v>
      </c>
      <c r="D31" s="124"/>
      <c r="E31" s="124"/>
      <c r="F31" s="125"/>
      <c r="G31" s="111"/>
      <c r="H31" s="157"/>
      <c r="I31" s="164"/>
      <c r="J31" s="11"/>
      <c r="K31" s="11"/>
      <c r="L31" s="165"/>
    </row>
    <row r="32" spans="1:12" ht="51.6" customHeight="1" x14ac:dyDescent="0.25">
      <c r="A32" s="16">
        <v>24</v>
      </c>
      <c r="B32" s="116">
        <v>7782</v>
      </c>
      <c r="C32" s="42" t="s">
        <v>134</v>
      </c>
      <c r="D32" s="14"/>
      <c r="E32" s="15" t="s">
        <v>3</v>
      </c>
      <c r="F32" s="15" t="s">
        <v>164</v>
      </c>
      <c r="G32" s="14" t="s">
        <v>2</v>
      </c>
      <c r="H32" s="119">
        <v>102</v>
      </c>
      <c r="I32" s="97">
        <v>3.0450000000000001E-2</v>
      </c>
      <c r="J32" s="97">
        <v>100</v>
      </c>
      <c r="K32" s="158" t="s">
        <v>219</v>
      </c>
      <c r="L32" s="159">
        <f t="shared" ref="L32:L35" si="4">I32*J32</f>
        <v>3.0449999999999999</v>
      </c>
    </row>
    <row r="33" spans="1:12" ht="49.2" customHeight="1" x14ac:dyDescent="0.25">
      <c r="A33" s="16">
        <v>25</v>
      </c>
      <c r="B33" s="116">
        <v>7783</v>
      </c>
      <c r="C33" s="42" t="s">
        <v>135</v>
      </c>
      <c r="D33" s="14"/>
      <c r="E33" s="15" t="s">
        <v>4</v>
      </c>
      <c r="F33" s="15" t="s">
        <v>165</v>
      </c>
      <c r="G33" s="14" t="s">
        <v>2</v>
      </c>
      <c r="H33" s="119">
        <v>79</v>
      </c>
      <c r="I33" s="14">
        <v>1.7350000000000001E-2</v>
      </c>
      <c r="J33" s="14">
        <v>100</v>
      </c>
      <c r="K33" s="149" t="s">
        <v>217</v>
      </c>
      <c r="L33" s="150">
        <f t="shared" si="4"/>
        <v>1.7350000000000001</v>
      </c>
    </row>
    <row r="34" spans="1:12" ht="49.95" customHeight="1" x14ac:dyDescent="0.25">
      <c r="A34" s="16">
        <v>26</v>
      </c>
      <c r="B34" s="116">
        <v>7784</v>
      </c>
      <c r="C34" s="42" t="s">
        <v>136</v>
      </c>
      <c r="D34" s="14"/>
      <c r="E34" s="15" t="s">
        <v>5</v>
      </c>
      <c r="F34" s="15" t="s">
        <v>166</v>
      </c>
      <c r="G34" s="14" t="s">
        <v>2</v>
      </c>
      <c r="H34" s="119">
        <v>125</v>
      </c>
      <c r="I34" s="14">
        <v>3.4500000000000003E-2</v>
      </c>
      <c r="J34" s="14">
        <v>100</v>
      </c>
      <c r="K34" s="149" t="s">
        <v>219</v>
      </c>
      <c r="L34" s="150">
        <f t="shared" si="4"/>
        <v>3.45</v>
      </c>
    </row>
    <row r="35" spans="1:12" ht="34.950000000000003" customHeight="1" x14ac:dyDescent="0.25">
      <c r="A35" s="16">
        <v>27</v>
      </c>
      <c r="B35" s="116">
        <v>7785</v>
      </c>
      <c r="C35" s="42" t="s">
        <v>137</v>
      </c>
      <c r="D35" s="96"/>
      <c r="E35" s="15" t="s">
        <v>6</v>
      </c>
      <c r="F35" s="15" t="s">
        <v>167</v>
      </c>
      <c r="G35" s="14" t="s">
        <v>2</v>
      </c>
      <c r="H35" s="119">
        <v>68</v>
      </c>
      <c r="I35" s="14">
        <v>8.1499999999999993E-3</v>
      </c>
      <c r="J35" s="14">
        <v>100</v>
      </c>
      <c r="K35" s="149" t="s">
        <v>220</v>
      </c>
      <c r="L35" s="150">
        <f t="shared" si="4"/>
        <v>0.81499999999999995</v>
      </c>
    </row>
    <row r="36" spans="1:12" ht="41.4" customHeight="1" x14ac:dyDescent="0.25">
      <c r="A36" s="16">
        <v>28</v>
      </c>
      <c r="B36" s="116">
        <v>2113</v>
      </c>
      <c r="C36" s="117" t="s">
        <v>138</v>
      </c>
      <c r="D36" s="187"/>
      <c r="E36" s="131" t="s">
        <v>9</v>
      </c>
      <c r="F36" s="15" t="s">
        <v>168</v>
      </c>
      <c r="G36" s="14" t="s">
        <v>2</v>
      </c>
      <c r="H36" s="119">
        <v>13</v>
      </c>
      <c r="I36" s="14">
        <v>6.2500000000000003E-3</v>
      </c>
      <c r="J36" s="190"/>
      <c r="K36" s="191"/>
      <c r="L36" s="192"/>
    </row>
    <row r="37" spans="1:12" ht="43.2" customHeight="1" x14ac:dyDescent="0.25">
      <c r="A37" s="16">
        <v>29</v>
      </c>
      <c r="B37" s="116">
        <v>2105</v>
      </c>
      <c r="C37" s="117" t="s">
        <v>139</v>
      </c>
      <c r="D37" s="188"/>
      <c r="E37" s="131" t="s">
        <v>10</v>
      </c>
      <c r="F37" s="15" t="s">
        <v>169</v>
      </c>
      <c r="G37" s="14" t="s">
        <v>2</v>
      </c>
      <c r="H37" s="119">
        <v>16</v>
      </c>
      <c r="I37" s="14">
        <v>9.2499999999999995E-3</v>
      </c>
      <c r="J37" s="181"/>
      <c r="K37" s="193"/>
      <c r="L37" s="194"/>
    </row>
    <row r="38" spans="1:12" x14ac:dyDescent="0.25">
      <c r="A38" s="123"/>
      <c r="B38" s="124"/>
      <c r="C38" s="112" t="s">
        <v>19</v>
      </c>
      <c r="D38" s="124"/>
      <c r="E38" s="124"/>
      <c r="F38" s="125"/>
      <c r="G38" s="111"/>
      <c r="H38" s="157"/>
      <c r="I38" s="164"/>
      <c r="J38" s="184"/>
      <c r="K38" s="184"/>
      <c r="L38" s="189"/>
    </row>
    <row r="39" spans="1:12" ht="52.8" x14ac:dyDescent="0.25">
      <c r="A39" s="129">
        <v>30</v>
      </c>
      <c r="B39" s="116">
        <v>106025</v>
      </c>
      <c r="C39" s="117" t="s">
        <v>140</v>
      </c>
      <c r="D39" s="130"/>
      <c r="E39" s="131" t="s">
        <v>181</v>
      </c>
      <c r="F39" s="15" t="s">
        <v>174</v>
      </c>
      <c r="G39" s="14" t="s">
        <v>2</v>
      </c>
      <c r="H39" s="119">
        <v>2100</v>
      </c>
      <c r="I39" s="97">
        <v>0.46</v>
      </c>
    </row>
    <row r="40" spans="1:12" ht="52.8" x14ac:dyDescent="0.25">
      <c r="A40" s="129">
        <v>31</v>
      </c>
      <c r="B40" s="116">
        <v>105465</v>
      </c>
      <c r="C40" s="117" t="s">
        <v>141</v>
      </c>
      <c r="D40" s="132"/>
      <c r="E40" s="131" t="s">
        <v>182</v>
      </c>
      <c r="F40" s="15" t="s">
        <v>175</v>
      </c>
      <c r="G40" s="14" t="s">
        <v>2</v>
      </c>
      <c r="H40" s="119">
        <v>2100</v>
      </c>
      <c r="I40" s="14">
        <v>0.46</v>
      </c>
    </row>
    <row r="41" spans="1:12" ht="52.8" x14ac:dyDescent="0.25">
      <c r="A41" s="129">
        <v>32</v>
      </c>
      <c r="B41" s="116">
        <v>113514</v>
      </c>
      <c r="C41" s="117" t="s">
        <v>142</v>
      </c>
      <c r="D41" s="132"/>
      <c r="E41" s="131" t="s">
        <v>183</v>
      </c>
      <c r="F41" s="15" t="s">
        <v>176</v>
      </c>
      <c r="G41" s="14" t="s">
        <v>2</v>
      </c>
      <c r="H41" s="119">
        <v>2600</v>
      </c>
      <c r="I41" s="14">
        <v>0.47</v>
      </c>
    </row>
    <row r="42" spans="1:12" ht="52.8" x14ac:dyDescent="0.25">
      <c r="A42" s="129">
        <v>33</v>
      </c>
      <c r="B42" s="116">
        <v>106026</v>
      </c>
      <c r="C42" s="117" t="s">
        <v>143</v>
      </c>
      <c r="D42" s="132"/>
      <c r="E42" s="131" t="s">
        <v>184</v>
      </c>
      <c r="F42" s="15" t="s">
        <v>177</v>
      </c>
      <c r="G42" s="14" t="s">
        <v>2</v>
      </c>
      <c r="H42" s="119">
        <v>2600</v>
      </c>
      <c r="I42" s="14">
        <v>0.93</v>
      </c>
    </row>
    <row r="43" spans="1:12" ht="52.8" x14ac:dyDescent="0.25">
      <c r="A43" s="129">
        <v>34</v>
      </c>
      <c r="B43" s="116">
        <v>106027</v>
      </c>
      <c r="C43" s="117" t="s">
        <v>144</v>
      </c>
      <c r="D43" s="132"/>
      <c r="E43" s="131" t="s">
        <v>185</v>
      </c>
      <c r="F43" s="15" t="s">
        <v>178</v>
      </c>
      <c r="G43" s="14" t="s">
        <v>2</v>
      </c>
      <c r="H43" s="119">
        <v>2600</v>
      </c>
      <c r="I43" s="14">
        <v>0.96</v>
      </c>
    </row>
    <row r="44" spans="1:12" ht="52.8" x14ac:dyDescent="0.25">
      <c r="A44" s="129">
        <v>35</v>
      </c>
      <c r="B44" s="116">
        <v>106028</v>
      </c>
      <c r="C44" s="117" t="s">
        <v>145</v>
      </c>
      <c r="D44" s="132"/>
      <c r="E44" s="131" t="s">
        <v>186</v>
      </c>
      <c r="F44" s="15" t="s">
        <v>179</v>
      </c>
      <c r="G44" s="14" t="s">
        <v>2</v>
      </c>
      <c r="H44" s="119">
        <v>2600</v>
      </c>
      <c r="I44" s="14">
        <v>1.04</v>
      </c>
    </row>
    <row r="45" spans="1:12" ht="52.8" x14ac:dyDescent="0.25">
      <c r="A45" s="129">
        <v>36</v>
      </c>
      <c r="B45" s="116">
        <v>106029</v>
      </c>
      <c r="C45" s="117" t="s">
        <v>146</v>
      </c>
      <c r="D45" s="133"/>
      <c r="E45" s="131" t="s">
        <v>187</v>
      </c>
      <c r="F45" s="15" t="s">
        <v>180</v>
      </c>
      <c r="G45" s="14" t="s">
        <v>2</v>
      </c>
      <c r="H45" s="119">
        <v>2600</v>
      </c>
      <c r="I45" s="14">
        <v>1.25</v>
      </c>
    </row>
    <row r="46" spans="1:12" ht="52.8" x14ac:dyDescent="0.25">
      <c r="A46" s="129">
        <v>37</v>
      </c>
      <c r="B46" s="116">
        <v>106030</v>
      </c>
      <c r="C46" s="117" t="s">
        <v>147</v>
      </c>
      <c r="D46" s="132"/>
      <c r="E46" s="131" t="s">
        <v>170</v>
      </c>
      <c r="F46" s="15" t="s">
        <v>177</v>
      </c>
      <c r="G46" s="14" t="s">
        <v>2</v>
      </c>
      <c r="H46" s="119">
        <v>3000</v>
      </c>
      <c r="I46" s="14">
        <v>0.93</v>
      </c>
    </row>
    <row r="47" spans="1:12" ht="52.8" x14ac:dyDescent="0.25">
      <c r="A47" s="129">
        <v>38</v>
      </c>
      <c r="B47" s="116">
        <v>106031</v>
      </c>
      <c r="C47" s="117" t="s">
        <v>148</v>
      </c>
      <c r="D47" s="132"/>
      <c r="E47" s="131" t="s">
        <v>171</v>
      </c>
      <c r="F47" s="15" t="s">
        <v>178</v>
      </c>
      <c r="G47" s="14" t="s">
        <v>2</v>
      </c>
      <c r="H47" s="119">
        <v>3000</v>
      </c>
      <c r="I47" s="14">
        <v>0.96</v>
      </c>
    </row>
    <row r="48" spans="1:12" ht="52.8" x14ac:dyDescent="0.25">
      <c r="A48" s="129">
        <v>39</v>
      </c>
      <c r="B48" s="116">
        <v>106032</v>
      </c>
      <c r="C48" s="117" t="s">
        <v>149</v>
      </c>
      <c r="D48" s="134"/>
      <c r="E48" s="131" t="s">
        <v>172</v>
      </c>
      <c r="F48" s="15" t="s">
        <v>179</v>
      </c>
      <c r="G48" s="14" t="s">
        <v>2</v>
      </c>
      <c r="H48" s="119">
        <v>3600</v>
      </c>
      <c r="I48" s="14">
        <v>1.04</v>
      </c>
    </row>
    <row r="49" spans="1:12" ht="52.8" x14ac:dyDescent="0.25">
      <c r="A49" s="129">
        <v>40</v>
      </c>
      <c r="B49" s="116">
        <v>106033</v>
      </c>
      <c r="C49" s="117" t="s">
        <v>150</v>
      </c>
      <c r="D49" s="135"/>
      <c r="E49" s="131" t="s">
        <v>173</v>
      </c>
      <c r="F49" s="15" t="s">
        <v>180</v>
      </c>
      <c r="G49" s="14" t="s">
        <v>2</v>
      </c>
      <c r="H49" s="119">
        <v>3600</v>
      </c>
      <c r="I49" s="96">
        <v>1.25</v>
      </c>
    </row>
    <row r="50" spans="1:12" ht="18.75" customHeight="1" x14ac:dyDescent="0.25">
      <c r="A50" s="123"/>
      <c r="B50" s="124"/>
      <c r="C50" s="112" t="s">
        <v>193</v>
      </c>
      <c r="D50" s="124"/>
      <c r="E50" s="124"/>
      <c r="F50" s="125"/>
      <c r="G50" s="111"/>
      <c r="H50" s="156"/>
      <c r="I50" s="164"/>
      <c r="J50" s="11"/>
      <c r="K50" s="11"/>
      <c r="L50" s="165"/>
    </row>
    <row r="51" spans="1:12" ht="37.950000000000003" customHeight="1" x14ac:dyDescent="0.25">
      <c r="A51" s="16">
        <v>41</v>
      </c>
      <c r="B51" s="116">
        <v>11720</v>
      </c>
      <c r="C51" s="42" t="s">
        <v>151</v>
      </c>
      <c r="D51" s="14"/>
      <c r="E51" s="15" t="s">
        <v>13</v>
      </c>
      <c r="F51" s="15" t="s">
        <v>194</v>
      </c>
      <c r="G51" s="136" t="s">
        <v>2</v>
      </c>
      <c r="H51" s="137">
        <v>1500</v>
      </c>
      <c r="I51" s="14">
        <v>0.84699999999999998</v>
      </c>
      <c r="J51" s="149">
        <v>25</v>
      </c>
      <c r="K51" s="14" t="s">
        <v>221</v>
      </c>
      <c r="L51" s="150">
        <f>I51*J51</f>
        <v>21.175000000000001</v>
      </c>
    </row>
    <row r="52" spans="1:12" ht="37.950000000000003" customHeight="1" thickBot="1" x14ac:dyDescent="0.3">
      <c r="A52" s="16">
        <v>42</v>
      </c>
      <c r="B52" s="116">
        <v>116539</v>
      </c>
      <c r="C52" s="21" t="s">
        <v>44</v>
      </c>
      <c r="D52" s="14"/>
      <c r="E52" s="15" t="s">
        <v>43</v>
      </c>
      <c r="F52" s="15" t="s">
        <v>192</v>
      </c>
      <c r="G52" s="136" t="s">
        <v>2</v>
      </c>
      <c r="H52" s="137">
        <v>1300</v>
      </c>
      <c r="I52" s="14">
        <v>0.84699999999999998</v>
      </c>
      <c r="J52" s="149"/>
      <c r="K52" s="14"/>
      <c r="L52" s="150"/>
    </row>
    <row r="53" spans="1:12" ht="14.4" thickBot="1" x14ac:dyDescent="0.3">
      <c r="A53" s="43"/>
      <c r="B53" s="44" t="s">
        <v>45</v>
      </c>
      <c r="C53" s="45"/>
      <c r="D53" s="45"/>
      <c r="E53" s="46"/>
      <c r="F53" s="47"/>
      <c r="G53" s="47"/>
      <c r="H53" s="170"/>
      <c r="I53" s="164"/>
      <c r="J53" s="11"/>
      <c r="K53" s="11"/>
      <c r="L53" s="165"/>
    </row>
    <row r="54" spans="1:12" ht="71.25" customHeight="1" x14ac:dyDescent="0.25">
      <c r="A54" s="49">
        <v>43</v>
      </c>
      <c r="B54" s="141">
        <v>116465</v>
      </c>
      <c r="C54" s="143" t="s">
        <v>195</v>
      </c>
      <c r="D54" s="148"/>
      <c r="E54" s="145" t="s">
        <v>207</v>
      </c>
      <c r="F54" s="51" t="s">
        <v>198</v>
      </c>
      <c r="G54" s="50" t="s">
        <v>2</v>
      </c>
      <c r="H54" s="99">
        <v>2200</v>
      </c>
      <c r="I54" s="14"/>
      <c r="J54" s="128" t="s">
        <v>226</v>
      </c>
      <c r="K54" s="14" t="s">
        <v>225</v>
      </c>
      <c r="L54" s="154">
        <f>0.03045*6+0.00815*5+0.847*1+0.05</f>
        <v>1.1204499999999999</v>
      </c>
    </row>
    <row r="55" spans="1:12" ht="71.25" customHeight="1" x14ac:dyDescent="0.25">
      <c r="A55" s="37">
        <v>44</v>
      </c>
      <c r="B55" s="116">
        <v>116466</v>
      </c>
      <c r="C55" s="144" t="s">
        <v>196</v>
      </c>
      <c r="D55" s="146"/>
      <c r="E55" s="131" t="s">
        <v>207</v>
      </c>
      <c r="F55" s="15" t="s">
        <v>198</v>
      </c>
      <c r="G55" s="14" t="s">
        <v>2</v>
      </c>
      <c r="H55" s="40">
        <v>2400</v>
      </c>
      <c r="I55" s="14"/>
      <c r="J55" s="128" t="s">
        <v>227</v>
      </c>
      <c r="K55" s="14" t="s">
        <v>225</v>
      </c>
      <c r="L55" s="154">
        <f>0.03045*8+0.00815*6+0.847*1+0.05</f>
        <v>1.1895</v>
      </c>
    </row>
    <row r="56" spans="1:12" ht="71.25" customHeight="1" x14ac:dyDescent="0.25">
      <c r="A56" s="37">
        <v>45</v>
      </c>
      <c r="B56" s="116">
        <v>116467</v>
      </c>
      <c r="C56" s="144" t="s">
        <v>197</v>
      </c>
      <c r="D56" s="147"/>
      <c r="E56" s="131" t="s">
        <v>207</v>
      </c>
      <c r="F56" s="15" t="s">
        <v>198</v>
      </c>
      <c r="G56" s="14" t="s">
        <v>2</v>
      </c>
      <c r="H56" s="40">
        <v>4000</v>
      </c>
      <c r="I56" s="14"/>
      <c r="J56" s="128" t="s">
        <v>228</v>
      </c>
      <c r="K56" s="14" t="s">
        <v>225</v>
      </c>
      <c r="L56" s="154">
        <f>0.03045*10+0.00815*8+0.847*2+0.05</f>
        <v>2.1136999999999997</v>
      </c>
    </row>
    <row r="57" spans="1:12" ht="71.25" customHeight="1" thickBot="1" x14ac:dyDescent="0.3">
      <c r="A57" s="142"/>
      <c r="B57" s="236" t="s">
        <v>200</v>
      </c>
      <c r="C57" s="237"/>
      <c r="D57" s="231"/>
      <c r="E57" s="238"/>
      <c r="F57" s="221" t="s">
        <v>199</v>
      </c>
      <c r="G57" s="222"/>
      <c r="H57" s="223"/>
      <c r="I57" s="2"/>
      <c r="J57" s="2"/>
      <c r="K57" s="2"/>
    </row>
    <row r="58" spans="1:12" ht="71.25" customHeight="1" x14ac:dyDescent="0.25">
      <c r="A58" s="49">
        <v>49</v>
      </c>
      <c r="B58" s="141">
        <v>116470</v>
      </c>
      <c r="C58" s="51" t="s">
        <v>203</v>
      </c>
      <c r="D58" s="148"/>
      <c r="E58" s="51" t="s">
        <v>208</v>
      </c>
      <c r="F58" s="51" t="s">
        <v>198</v>
      </c>
      <c r="G58" s="50" t="s">
        <v>2</v>
      </c>
      <c r="H58" s="52">
        <v>2300</v>
      </c>
      <c r="I58" s="14"/>
      <c r="J58" s="128" t="s">
        <v>229</v>
      </c>
      <c r="K58" s="14" t="s">
        <v>225</v>
      </c>
      <c r="L58" s="154">
        <f>0.0345*6+0.00815*5+0.847*1+0.05</f>
        <v>1.1447499999999999</v>
      </c>
    </row>
    <row r="59" spans="1:12" ht="71.25" customHeight="1" x14ac:dyDescent="0.25">
      <c r="A59" s="37">
        <v>50</v>
      </c>
      <c r="B59" s="116">
        <v>116469</v>
      </c>
      <c r="C59" s="15" t="s">
        <v>204</v>
      </c>
      <c r="D59" s="146"/>
      <c r="E59" s="15" t="s">
        <v>208</v>
      </c>
      <c r="F59" s="15" t="s">
        <v>198</v>
      </c>
      <c r="G59" s="14" t="s">
        <v>2</v>
      </c>
      <c r="H59" s="40">
        <v>2500</v>
      </c>
      <c r="I59" s="14"/>
      <c r="J59" s="128" t="s">
        <v>230</v>
      </c>
      <c r="K59" s="14" t="s">
        <v>225</v>
      </c>
      <c r="L59" s="154">
        <f>0.0345*8+0.00815*6+0.847*1+0.05</f>
        <v>1.2219</v>
      </c>
    </row>
    <row r="60" spans="1:12" ht="71.25" customHeight="1" x14ac:dyDescent="0.25">
      <c r="A60" s="37">
        <v>51</v>
      </c>
      <c r="B60" s="116">
        <v>116468</v>
      </c>
      <c r="C60" s="15" t="s">
        <v>205</v>
      </c>
      <c r="D60" s="147"/>
      <c r="E60" s="15" t="s">
        <v>208</v>
      </c>
      <c r="F60" s="15" t="s">
        <v>198</v>
      </c>
      <c r="G60" s="14" t="s">
        <v>2</v>
      </c>
      <c r="H60" s="40">
        <v>4100</v>
      </c>
      <c r="I60" s="14"/>
      <c r="J60" s="128" t="s">
        <v>231</v>
      </c>
      <c r="K60" s="14" t="s">
        <v>225</v>
      </c>
      <c r="L60" s="154">
        <f>0.0345*10+0.00815*8+0.847*2+0.05</f>
        <v>2.1541999999999999</v>
      </c>
    </row>
    <row r="61" spans="1:12" ht="71.25" customHeight="1" thickBot="1" x14ac:dyDescent="0.3">
      <c r="A61" s="41"/>
      <c r="B61" s="239" t="s">
        <v>200</v>
      </c>
      <c r="C61" s="240"/>
      <c r="D61" s="240"/>
      <c r="E61" s="241"/>
      <c r="F61" s="242" t="s">
        <v>199</v>
      </c>
      <c r="G61" s="243"/>
      <c r="H61" s="244"/>
      <c r="I61" s="2"/>
      <c r="J61" s="2"/>
      <c r="K61" s="2"/>
    </row>
    <row r="62" spans="1:12" ht="71.25" customHeight="1" x14ac:dyDescent="0.25">
      <c r="A62" s="49">
        <v>52</v>
      </c>
      <c r="B62" s="141">
        <v>116471</v>
      </c>
      <c r="C62" s="51" t="s">
        <v>209</v>
      </c>
      <c r="D62" s="148"/>
      <c r="E62" s="51" t="s">
        <v>212</v>
      </c>
      <c r="F62" s="51" t="s">
        <v>198</v>
      </c>
      <c r="G62" s="50" t="s">
        <v>2</v>
      </c>
      <c r="H62" s="52">
        <v>2000</v>
      </c>
      <c r="I62" s="14"/>
      <c r="J62" s="128" t="s">
        <v>232</v>
      </c>
      <c r="K62" s="14" t="s">
        <v>225</v>
      </c>
      <c r="L62" s="154">
        <f>0.01735*4+0.00815*5+0.847*1+0.05</f>
        <v>1.00715</v>
      </c>
    </row>
    <row r="63" spans="1:12" ht="71.25" customHeight="1" x14ac:dyDescent="0.25">
      <c r="A63" s="37">
        <v>53</v>
      </c>
      <c r="B63" s="116">
        <v>116472</v>
      </c>
      <c r="C63" s="15" t="s">
        <v>210</v>
      </c>
      <c r="D63" s="146"/>
      <c r="E63" s="15" t="s">
        <v>212</v>
      </c>
      <c r="F63" s="15" t="s">
        <v>198</v>
      </c>
      <c r="G63" s="14" t="s">
        <v>2</v>
      </c>
      <c r="H63" s="40">
        <v>2200</v>
      </c>
      <c r="I63" s="14"/>
      <c r="J63" s="128" t="s">
        <v>233</v>
      </c>
      <c r="K63" s="14" t="s">
        <v>225</v>
      </c>
      <c r="L63" s="154">
        <f>0.01735*5+0.00815*6+0.847*1+0.05</f>
        <v>1.0326500000000001</v>
      </c>
    </row>
    <row r="64" spans="1:12" ht="71.25" customHeight="1" x14ac:dyDescent="0.25">
      <c r="A64" s="37">
        <v>54</v>
      </c>
      <c r="B64" s="116">
        <v>116473</v>
      </c>
      <c r="C64" s="15" t="s">
        <v>211</v>
      </c>
      <c r="D64" s="147"/>
      <c r="E64" s="15" t="s">
        <v>212</v>
      </c>
      <c r="F64" s="15" t="s">
        <v>198</v>
      </c>
      <c r="G64" s="14" t="s">
        <v>2</v>
      </c>
      <c r="H64" s="40">
        <v>3800</v>
      </c>
      <c r="I64" s="14"/>
      <c r="J64" s="128" t="s">
        <v>234</v>
      </c>
      <c r="K64" s="14" t="s">
        <v>225</v>
      </c>
      <c r="L64" s="154">
        <f>0.01735*7+0.00815*8+0.847*2+0.05</f>
        <v>1.93065</v>
      </c>
    </row>
    <row r="65" spans="1:8" ht="72" customHeight="1" thickBot="1" x14ac:dyDescent="0.3">
      <c r="A65" s="142"/>
      <c r="B65" s="230" t="s">
        <v>200</v>
      </c>
      <c r="C65" s="231"/>
      <c r="D65" s="231"/>
      <c r="E65" s="232"/>
      <c r="F65" s="233" t="s">
        <v>199</v>
      </c>
      <c r="G65" s="234"/>
      <c r="H65" s="235"/>
    </row>
  </sheetData>
  <mergeCells count="6">
    <mergeCell ref="B65:E65"/>
    <mergeCell ref="F65:H65"/>
    <mergeCell ref="B57:E57"/>
    <mergeCell ref="F57:H57"/>
    <mergeCell ref="B61:E61"/>
    <mergeCell ref="F61:H61"/>
  </mergeCells>
  <hyperlinks>
    <hyperlink ref="K1" r:id="rId1"/>
    <hyperlink ref="F57:H57" location="комплекты_состав!A1" display="комплекты_состав!A1"/>
    <hyperlink ref="F65:H65" location="комплекты_состав!A1" display="комплекты_состав!A1"/>
    <hyperlink ref="F61:H61" location="комплекты_состав!A1" display="комплекты_состав!A1"/>
  </hyperlinks>
  <printOptions horizontalCentered="1"/>
  <pageMargins left="0.39370078740157483" right="0.39370078740157483" top="0.39370078740157483" bottom="0.31496062992125984" header="0.31496062992125984" footer="0.31496062992125984"/>
  <pageSetup paperSize="9" scale="80" fitToHeight="3" orientation="portrait" r:id="rId2"/>
  <rowBreaks count="1" manualBreakCount="1">
    <brk id="37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R13"/>
  <sheetViews>
    <sheetView workbookViewId="0">
      <selection activeCell="N10" sqref="N10"/>
    </sheetView>
  </sheetViews>
  <sheetFormatPr defaultColWidth="8.88671875" defaultRowHeight="14.4" x14ac:dyDescent="0.3"/>
  <cols>
    <col min="3" max="3" width="0" hidden="1" customWidth="1"/>
    <col min="4" max="4" width="11.44140625" customWidth="1"/>
    <col min="5" max="5" width="15.33203125" customWidth="1"/>
    <col min="7" max="8" width="12" customWidth="1"/>
    <col min="9" max="9" width="11.6640625" customWidth="1"/>
    <col min="11" max="11" width="12.44140625" customWidth="1"/>
    <col min="12" max="13" width="11.88671875" customWidth="1"/>
    <col min="15" max="15" width="12.109375" customWidth="1"/>
    <col min="16" max="16" width="12" customWidth="1"/>
    <col min="17" max="17" width="11.5546875" customWidth="1"/>
    <col min="18" max="18" width="13.44140625" customWidth="1"/>
  </cols>
  <sheetData>
    <row r="2" spans="2:18" ht="15" thickBot="1" x14ac:dyDescent="0.35">
      <c r="F2" s="246" t="s">
        <v>91</v>
      </c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8"/>
    </row>
    <row r="3" spans="2:18" ht="50.25" customHeight="1" thickBot="1" x14ac:dyDescent="0.35">
      <c r="F3" s="249" t="s">
        <v>48</v>
      </c>
      <c r="G3" s="250"/>
      <c r="H3" s="251"/>
      <c r="I3" s="252" t="s">
        <v>49</v>
      </c>
      <c r="J3" s="254" t="s">
        <v>50</v>
      </c>
      <c r="K3" s="255"/>
      <c r="L3" s="256"/>
      <c r="M3" s="257" t="s">
        <v>51</v>
      </c>
      <c r="N3" s="259" t="s">
        <v>52</v>
      </c>
      <c r="O3" s="260"/>
      <c r="P3" s="261"/>
      <c r="Q3" s="262" t="s">
        <v>53</v>
      </c>
      <c r="R3" s="245" t="s">
        <v>54</v>
      </c>
    </row>
    <row r="4" spans="2:18" ht="63" thickBot="1" x14ac:dyDescent="0.35">
      <c r="B4" s="54" t="s">
        <v>90</v>
      </c>
      <c r="C4" s="54" t="s">
        <v>55</v>
      </c>
      <c r="D4" s="54" t="s">
        <v>56</v>
      </c>
      <c r="E4" s="55" t="s">
        <v>57</v>
      </c>
      <c r="F4" s="56" t="s">
        <v>58</v>
      </c>
      <c r="G4" s="57" t="s">
        <v>59</v>
      </c>
      <c r="H4" s="58" t="s">
        <v>60</v>
      </c>
      <c r="I4" s="253"/>
      <c r="J4" s="59" t="s">
        <v>58</v>
      </c>
      <c r="K4" s="60" t="s">
        <v>61</v>
      </c>
      <c r="L4" s="61" t="s">
        <v>60</v>
      </c>
      <c r="M4" s="258"/>
      <c r="N4" s="62" t="s">
        <v>58</v>
      </c>
      <c r="O4" s="63" t="s">
        <v>62</v>
      </c>
      <c r="P4" s="64" t="s">
        <v>60</v>
      </c>
      <c r="Q4" s="263"/>
      <c r="R4" s="245"/>
    </row>
    <row r="5" spans="2:18" ht="16.2" thickBot="1" x14ac:dyDescent="0.35">
      <c r="B5" s="65" t="s">
        <v>63</v>
      </c>
      <c r="C5" s="65"/>
      <c r="D5" s="65" t="s">
        <v>64</v>
      </c>
      <c r="E5" s="66" t="s">
        <v>64</v>
      </c>
      <c r="F5" s="67">
        <v>5</v>
      </c>
      <c r="G5" s="68">
        <v>6</v>
      </c>
      <c r="H5" s="69">
        <v>1</v>
      </c>
      <c r="I5" s="70">
        <f>'Bricko краткий прайс'!G35</f>
        <v>2200</v>
      </c>
      <c r="J5" s="71">
        <v>5</v>
      </c>
      <c r="K5" s="72">
        <v>6</v>
      </c>
      <c r="L5" s="73">
        <v>1</v>
      </c>
      <c r="M5" s="74">
        <f>'Bricko краткий прайс'!G39</f>
        <v>2300</v>
      </c>
      <c r="N5" s="75">
        <v>5</v>
      </c>
      <c r="O5" s="76">
        <v>4</v>
      </c>
      <c r="P5" s="77">
        <v>1</v>
      </c>
      <c r="Q5" s="78">
        <f>'Bricko краткий прайс'!G43</f>
        <v>2000</v>
      </c>
    </row>
    <row r="6" spans="2:18" ht="16.2" thickBot="1" x14ac:dyDescent="0.35">
      <c r="B6" s="65" t="s">
        <v>65</v>
      </c>
      <c r="C6" s="65"/>
      <c r="D6" s="65" t="s">
        <v>66</v>
      </c>
      <c r="E6" s="66" t="s">
        <v>66</v>
      </c>
      <c r="F6" s="79">
        <v>6</v>
      </c>
      <c r="G6" s="65">
        <v>8</v>
      </c>
      <c r="H6" s="80">
        <v>1</v>
      </c>
      <c r="I6" s="70">
        <f>'Bricko краткий прайс'!G36</f>
        <v>2400</v>
      </c>
      <c r="J6" s="82">
        <v>6</v>
      </c>
      <c r="K6" s="83">
        <v>8</v>
      </c>
      <c r="L6" s="84">
        <v>1</v>
      </c>
      <c r="M6" s="74">
        <f>'Bricko краткий прайс'!G40</f>
        <v>2500</v>
      </c>
      <c r="N6" s="85">
        <v>6</v>
      </c>
      <c r="O6" s="86">
        <v>5</v>
      </c>
      <c r="P6" s="87">
        <v>1</v>
      </c>
      <c r="Q6" s="78">
        <f>'Bricko краткий прайс'!G44</f>
        <v>2200</v>
      </c>
    </row>
    <row r="7" spans="2:18" ht="16.2" thickBot="1" x14ac:dyDescent="0.35">
      <c r="B7" s="65" t="s">
        <v>67</v>
      </c>
      <c r="C7" s="65"/>
      <c r="D7" s="65" t="s">
        <v>68</v>
      </c>
      <c r="E7" s="66" t="s">
        <v>68</v>
      </c>
      <c r="F7" s="79">
        <v>8</v>
      </c>
      <c r="G7" s="65">
        <v>10</v>
      </c>
      <c r="H7" s="80">
        <v>2</v>
      </c>
      <c r="I7" s="70">
        <f>'Bricko краткий прайс'!G37</f>
        <v>4000</v>
      </c>
      <c r="J7" s="82">
        <v>8</v>
      </c>
      <c r="K7" s="83">
        <v>10</v>
      </c>
      <c r="L7" s="84">
        <v>2</v>
      </c>
      <c r="M7" s="74">
        <f>'Bricko краткий прайс'!G41</f>
        <v>4100</v>
      </c>
      <c r="N7" s="85">
        <v>8</v>
      </c>
      <c r="O7" s="86">
        <v>7</v>
      </c>
      <c r="P7" s="87">
        <v>2</v>
      </c>
      <c r="Q7" s="78">
        <f>'Bricko краткий прайс'!G45</f>
        <v>3800</v>
      </c>
    </row>
    <row r="8" spans="2:18" ht="16.2" thickBot="1" x14ac:dyDescent="0.35">
      <c r="B8" s="65" t="s">
        <v>69</v>
      </c>
      <c r="C8" s="65"/>
      <c r="D8" s="65" t="s">
        <v>70</v>
      </c>
      <c r="E8" s="66" t="s">
        <v>71</v>
      </c>
      <c r="F8" s="79">
        <v>10</v>
      </c>
      <c r="G8" s="65">
        <v>12</v>
      </c>
      <c r="H8" s="80">
        <v>2</v>
      </c>
      <c r="I8" s="81">
        <f>I5*2</f>
        <v>4400</v>
      </c>
      <c r="J8" s="82">
        <v>10</v>
      </c>
      <c r="K8" s="83">
        <v>12</v>
      </c>
      <c r="L8" s="84">
        <v>2</v>
      </c>
      <c r="M8" s="88">
        <f>M5*2</f>
        <v>4600</v>
      </c>
      <c r="N8" s="85">
        <v>10</v>
      </c>
      <c r="O8" s="86">
        <v>8</v>
      </c>
      <c r="P8" s="87">
        <v>2</v>
      </c>
      <c r="Q8" s="89">
        <f>Q5*2</f>
        <v>4000</v>
      </c>
      <c r="R8" s="90"/>
    </row>
    <row r="9" spans="2:18" ht="16.2" thickBot="1" x14ac:dyDescent="0.35">
      <c r="B9" s="65" t="s">
        <v>72</v>
      </c>
      <c r="C9" s="65"/>
      <c r="D9" s="65" t="s">
        <v>73</v>
      </c>
      <c r="E9" s="66" t="s">
        <v>74</v>
      </c>
      <c r="F9" s="79">
        <v>11</v>
      </c>
      <c r="G9" s="65">
        <v>14</v>
      </c>
      <c r="H9" s="80">
        <v>2</v>
      </c>
      <c r="I9" s="81">
        <f>I5+I6</f>
        <v>4600</v>
      </c>
      <c r="J9" s="82">
        <v>11</v>
      </c>
      <c r="K9" s="83">
        <v>14</v>
      </c>
      <c r="L9" s="84">
        <v>2</v>
      </c>
      <c r="M9" s="88">
        <f>M5+M6</f>
        <v>4800</v>
      </c>
      <c r="N9" s="85">
        <v>11</v>
      </c>
      <c r="O9" s="86">
        <v>9</v>
      </c>
      <c r="P9" s="87">
        <v>2</v>
      </c>
      <c r="Q9" s="89">
        <f>Q5+Q6</f>
        <v>4200</v>
      </c>
      <c r="R9" s="90" t="s">
        <v>75</v>
      </c>
    </row>
    <row r="10" spans="2:18" ht="16.2" thickBot="1" x14ac:dyDescent="0.35">
      <c r="B10" s="65" t="s">
        <v>76</v>
      </c>
      <c r="C10" s="65"/>
      <c r="D10" s="65" t="s">
        <v>77</v>
      </c>
      <c r="E10" s="66" t="s">
        <v>78</v>
      </c>
      <c r="F10" s="79">
        <v>12</v>
      </c>
      <c r="G10" s="65">
        <v>16</v>
      </c>
      <c r="H10" s="80">
        <v>2</v>
      </c>
      <c r="I10" s="81">
        <f>I6*2</f>
        <v>4800</v>
      </c>
      <c r="J10" s="82">
        <v>12</v>
      </c>
      <c r="K10" s="83">
        <v>16</v>
      </c>
      <c r="L10" s="84">
        <v>2</v>
      </c>
      <c r="M10" s="88">
        <f>M6*2</f>
        <v>5000</v>
      </c>
      <c r="N10" s="85">
        <v>12</v>
      </c>
      <c r="O10" s="86">
        <v>10</v>
      </c>
      <c r="P10" s="87">
        <v>2</v>
      </c>
      <c r="Q10" s="89">
        <f>Q6*2</f>
        <v>4400</v>
      </c>
      <c r="R10" s="90" t="s">
        <v>79</v>
      </c>
    </row>
    <row r="11" spans="2:18" ht="16.2" thickBot="1" x14ac:dyDescent="0.35">
      <c r="B11" s="65" t="s">
        <v>80</v>
      </c>
      <c r="C11" s="65"/>
      <c r="D11" s="65" t="s">
        <v>81</v>
      </c>
      <c r="E11" s="66" t="s">
        <v>82</v>
      </c>
      <c r="F11" s="79">
        <v>13</v>
      </c>
      <c r="G11" s="65">
        <v>16</v>
      </c>
      <c r="H11" s="80">
        <v>2</v>
      </c>
      <c r="I11" s="81">
        <f>I5+I7</f>
        <v>6200</v>
      </c>
      <c r="J11" s="82">
        <v>13</v>
      </c>
      <c r="K11" s="83">
        <v>16</v>
      </c>
      <c r="L11" s="84">
        <v>2</v>
      </c>
      <c r="M11" s="88">
        <f>M5+M7</f>
        <v>6400</v>
      </c>
      <c r="N11" s="85">
        <v>13</v>
      </c>
      <c r="O11" s="86">
        <v>11</v>
      </c>
      <c r="P11" s="87">
        <v>2</v>
      </c>
      <c r="Q11" s="89">
        <f>Q5+Q7</f>
        <v>5800</v>
      </c>
      <c r="R11" s="90" t="s">
        <v>79</v>
      </c>
    </row>
    <row r="12" spans="2:18" ht="16.2" thickBot="1" x14ac:dyDescent="0.35">
      <c r="B12" s="65" t="s">
        <v>83</v>
      </c>
      <c r="C12" s="65"/>
      <c r="D12" s="65" t="s">
        <v>84</v>
      </c>
      <c r="E12" s="66" t="s">
        <v>85</v>
      </c>
      <c r="F12" s="79">
        <v>16</v>
      </c>
      <c r="G12" s="65">
        <v>20</v>
      </c>
      <c r="H12" s="80">
        <v>3</v>
      </c>
      <c r="I12" s="81">
        <f>I7*2</f>
        <v>8000</v>
      </c>
      <c r="J12" s="82">
        <v>16</v>
      </c>
      <c r="K12" s="83">
        <v>20</v>
      </c>
      <c r="L12" s="84">
        <v>3</v>
      </c>
      <c r="M12" s="88">
        <f>M7*2</f>
        <v>8200</v>
      </c>
      <c r="N12" s="85">
        <v>16</v>
      </c>
      <c r="O12" s="86">
        <v>14</v>
      </c>
      <c r="P12" s="87">
        <v>3</v>
      </c>
      <c r="Q12" s="89">
        <f>Q7*2</f>
        <v>7600</v>
      </c>
      <c r="R12" s="90" t="s">
        <v>86</v>
      </c>
    </row>
    <row r="13" spans="2:18" ht="16.2" thickBot="1" x14ac:dyDescent="0.35">
      <c r="B13" s="65" t="s">
        <v>87</v>
      </c>
      <c r="C13" s="65"/>
      <c r="D13" s="65" t="s">
        <v>88</v>
      </c>
      <c r="E13" s="66" t="s">
        <v>89</v>
      </c>
      <c r="F13" s="56">
        <v>21</v>
      </c>
      <c r="G13" s="57">
        <v>28</v>
      </c>
      <c r="H13" s="58">
        <v>3</v>
      </c>
      <c r="I13" s="91">
        <f>I5+I6+I6</f>
        <v>7000</v>
      </c>
      <c r="J13" s="59">
        <v>21</v>
      </c>
      <c r="K13" s="60">
        <v>28</v>
      </c>
      <c r="L13" s="61">
        <v>3</v>
      </c>
      <c r="M13" s="92">
        <f>M5+M6+M6</f>
        <v>7300</v>
      </c>
      <c r="N13" s="62">
        <v>21</v>
      </c>
      <c r="O13" s="63">
        <v>14</v>
      </c>
      <c r="P13" s="64">
        <v>3</v>
      </c>
      <c r="Q13" s="93">
        <f>Q5+Q6+Q6</f>
        <v>6400</v>
      </c>
      <c r="R13" s="94" t="s">
        <v>86</v>
      </c>
    </row>
  </sheetData>
  <mergeCells count="8">
    <mergeCell ref="R3:R4"/>
    <mergeCell ref="F2:Q2"/>
    <mergeCell ref="F3:H3"/>
    <mergeCell ref="I3:I4"/>
    <mergeCell ref="J3:L3"/>
    <mergeCell ref="M3:M4"/>
    <mergeCell ref="N3:P3"/>
    <mergeCell ref="Q3:Q4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Bricko краткий прайс</vt:lpstr>
      <vt:lpstr>Bricko попозиционный прайс</vt:lpstr>
      <vt:lpstr>комплекты_состав</vt:lpstr>
      <vt:lpstr>'Bricko краткий прайс'!Print_Area</vt:lpstr>
      <vt:lpstr>'Bricko краткий прайс'!Print_Titles</vt:lpstr>
      <vt:lpstr>'Bricko попозиционный прайс'!Print_Titles</vt:lpstr>
      <vt:lpstr>'Bricko краткий прайс'!Заголовки_для_печати</vt:lpstr>
      <vt:lpstr>'Bricko попозиционный прайс'!Заголовки_для_печати</vt:lpstr>
      <vt:lpstr>'Bricko краткий прайс'!Область_печати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2014-06-25T07:21:39Z</cp:lastPrinted>
  <dcterms:created xsi:type="dcterms:W3CDTF">2006-09-16T00:00:00Z</dcterms:created>
  <dcterms:modified xsi:type="dcterms:W3CDTF">2024-01-11T15:00:07Z</dcterms:modified>
</cp:coreProperties>
</file>